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73B49CEF-3ED3-490A-9947-5B09C3331700}" xr6:coauthVersionLast="47" xr6:coauthVersionMax="47" xr10:uidLastSave="{00000000-0000-0000-0000-000000000000}"/>
  <bookViews>
    <workbookView xWindow="28680" yWindow="-135" windowWidth="29040" windowHeight="17520" xr2:uid="{D79C8C15-2330-440F-A909-9FE040A7468E}"/>
  </bookViews>
  <sheets>
    <sheet name="20_202606151002" sheetId="1" r:id="rId1"/>
  </sheets>
  <definedNames>
    <definedName name="_xlnm._FilterDatabase" localSheetId="0" hidden="1">'20_202606151002'!$G$1:$G$97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</calcChain>
</file>

<file path=xl/sharedStrings.xml><?xml version="1.0" encoding="utf-8"?>
<sst xmlns="http://schemas.openxmlformats.org/spreadsheetml/2006/main" count="619" uniqueCount="119">
  <si>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</si>
  <si>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</si>
  <si>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</si>
  <si>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</si>
  <si>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</si>
  <si>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</si>
  <si>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</si>
  <si>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</si>
  <si>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</si>
  <si>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</si>
  <si>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</si>
  <si>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</si>
  <si>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</si>
  <si>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</si>
  <si>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RNE                                                                                                                                             </t>
  </si>
  <si>
    <t xml:space="preserve">         </t>
  </si>
  <si>
    <t xml:space="preserve">     </t>
  </si>
  <si>
    <t xml:space="preserve">TREATMENT OF SPEECH  LANGUAGE  VOICE  COMMUNICATION 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</si>
  <si>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</si>
  <si>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>02 10</t>
  </si>
  <si>
    <t xml:space="preserve">GROUP TREATMENT OF SPEECH  LANGUAGE  VOICE  COMMUNICATION  AND/OR HEARING PROCESSING DISORDER                                                   </t>
  </si>
  <si>
    <t xml:space="preserve">EVALUATION OF SPEECH FLUENCY                                                                                                                    </t>
  </si>
  <si>
    <t xml:space="preserve">EVALUATION OF SPEECH SOUND PRODUCTION                                                                                                           </t>
  </si>
  <si>
    <t xml:space="preserve">EVALUATION OF SPEECH SOUND PRODUCTION WITH EVALUATION OF LANGUAGE COMPREHENSION AND EXPRESSION                                                  </t>
  </si>
  <si>
    <t xml:space="preserve">BEHAVIORAL AND QUALITATIVE ANALYSIS OF VOICE AND RESONANCE                                                                                      </t>
  </si>
  <si>
    <t xml:space="preserve">TREATMENT OF SWALLOWING DYSFUNCTION AND/OR ORAL FUNCTION FOR FEEDING                                                                            </t>
  </si>
  <si>
    <t xml:space="preserve">CALORIC VESTIBULAR TEST WITH RECORDING  BILATERAL; BITHERMAL                                                                                    </t>
  </si>
  <si>
    <t xml:space="preserve">CALORIC VESTIBULAR TEST WITH RECORDING BILATERAL; MONOTHERMAL                                                                                   </t>
  </si>
  <si>
    <t xml:space="preserve">                                                                MINIMUM OF 4 POSITIONS W/RECORDING OPTOKINETIC NYSTAGMUS TEST BIIRECTIONAL FOVEA</t>
  </si>
  <si>
    <t xml:space="preserve">SPONTANEOUS NYSTAGMUS TEST  INCLUDING GAZE AND FIXATION NYSTAGMUS  WITH RECORDING                                                               </t>
  </si>
  <si>
    <t xml:space="preserve">POSITIONAL NYSTAGMUS TEST  MINIMUM OF 4 POSITIONS  WITH RECORDING                                                                               </t>
  </si>
  <si>
    <t xml:space="preserve">OPTOKINETIC NYSTAGMUS TEST  BIDIRECTIONAL  FOVEAL OR PERIPHERAL STIMULATION  WITH RECORDING                                                     </t>
  </si>
  <si>
    <t xml:space="preserve">OSCILLATING TRACKING TEST  WITH RECORDING                                                                                                       </t>
  </si>
  <si>
    <t xml:space="preserve">SINUSOIDAL  VERTICAL AXIS ROTATIONAL TESTING                                                                                                    </t>
  </si>
  <si>
    <t xml:space="preserve">USE OF VERTICAL ELECTRODES                                                                                                                      </t>
  </si>
  <si>
    <t xml:space="preserve">COMPUTERIZED DYNAMIC POSTUROGRAPHY SENSORY ORGANIZATION TEST  6       CONDITIONS INCLUDING INTERPRETATION AND REPORT                            </t>
  </si>
  <si>
    <t xml:space="preserve">TYMPANOMETRY AND REFLEX THRESHOLD MEASUREMENTS                                                                                                  </t>
  </si>
  <si>
    <t xml:space="preserve">SCREENING TEST  PURE TONE  AIR ONLY                                                                                                             </t>
  </si>
  <si>
    <t xml:space="preserve">PURE TONE AUDIOMETRY (THRESHOLD)  AIR ONLY                                                                                                      </t>
  </si>
  <si>
    <t xml:space="preserve">PURE TONE AUDIOMETRY (THRESHOLD)  AIR AND BONE                                                                                                  </t>
  </si>
  <si>
    <t xml:space="preserve">SPEECH AUDIOMETRY THRESHOLD;                                                                                                                    </t>
  </si>
  <si>
    <t xml:space="preserve">WITH SPEECH RECOGNITION                                                                                                                         </t>
  </si>
  <si>
    <t xml:space="preserve">COMPREHENSIVE AUDIOMETRY THRESHOLD EVALUATION AND SPEECH RECOGNITION                                                                            </t>
  </si>
  <si>
    <t xml:space="preserve">EVOKED OTOACOUSTIC EMISSIONS  SCREENING AUTOMATED ANALYSIS                                                                                      </t>
  </si>
  <si>
    <t xml:space="preserve">LOUDNESS BALANCE TEST  ALTERNATE BINAURAL OR MONAURAL                                                                                           </t>
  </si>
  <si>
    <t xml:space="preserve">TONE DECAY TEST                                                                                                                                 </t>
  </si>
  <si>
    <t xml:space="preserve">STENGER TEST  PURE TONE                                                                                                                         </t>
  </si>
  <si>
    <t xml:space="preserve">TYMPANOMETRY (IMPEDANCE TESTING)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</si>
  <si>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</si>
  <si>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ACOUSTIC REFLEX TESTING; THRESHOLD                                                                                                              </t>
  </si>
  <si>
    <t xml:space="preserve">ACOUSTIC IMMITTANCE TESTING INCLUDES TYMPANOMETRY(IMPEDANCE TESTING)  ACOUSTIC REFLEX THRESHOLD TESTING AND ACOUSTIC REFLEX DECAY TESTING       </t>
  </si>
  <si>
    <t xml:space="preserve">FILTERED SPEECH TEST                                                                                                                            </t>
  </si>
  <si>
    <t xml:space="preserve">STAGGERED SPONDAIC WORD TEST                                                                                                                    </t>
  </si>
  <si>
    <t xml:space="preserve">SENSORINEURAL ACUITY LEVEL TEST                                                                                                                 </t>
  </si>
  <si>
    <t xml:space="preserve">SYNTHETIC SENTENCE IDENTIFICATION TEST                                                                                                          </t>
  </si>
  <si>
    <t xml:space="preserve">STENGER TEST  SPEECH                                                                                                                            </t>
  </si>
  <si>
    <t xml:space="preserve">VISUAL REINFORCEMENT AUDIOMETRY (VRA)                                                                                                           </t>
  </si>
  <si>
    <t xml:space="preserve">CONDITIONING PLAY AUDIOMETRY                                                                                                                    </t>
  </si>
  <si>
    <t xml:space="preserve">SELECT PICTURE AUDIOMETRY                                                                                                                       </t>
  </si>
  <si>
    <t xml:space="preserve">ELECTROCOCHLEOGRAPHY                                                                                                                            </t>
  </si>
  <si>
    <t xml:space="preserve">DISTORTION PRODUCT EVOKED OTOACOUSTIC EMISSIONS; LIMITED EVALUATION   OR TRANSIENT EVOKED OTOACOUSTIC EMISSIONS W/ INTERPRETATION AND REPORT    </t>
  </si>
  <si>
    <t xml:space="preserve">DISTORTION PRODUCT EVOKED OTOACOUSTIC EMISSIONS;COMPREHENSIVE DIAGNOSTIC EVALUATION W/INTERPRETATION AND REPORT                                 </t>
  </si>
  <si>
    <t xml:space="preserve">DISTORTION PRODUCT EVOKED OTOACOUSTIC EMISSIONS; COMPREHENSIVE DIAGNOSTIC EVALUATION W/ INTERPRETATION AND REPORT                               </t>
  </si>
  <si>
    <t xml:space="preserve">HEARING AID EXAMINATION AND SELECTION; MONAURAL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</si>
  <si>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</si>
  <si>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HEARING AID EXAMINATION AND SELECTION; BINAURAL                                                                                                 </t>
  </si>
  <si>
    <t xml:space="preserve">HEARING AID CHECK; MONAURAL                                                                                                                     </t>
  </si>
  <si>
    <t xml:space="preserve">HEARING AID CHECK; BINAURAL                                                                                                                     </t>
  </si>
  <si>
    <t xml:space="preserve">ELECTROACOUSTIC EVALUATION FOR HEARING AID; MONAURAL                                                                                            </t>
  </si>
  <si>
    <t xml:space="preserve">EVALUATION FOR HEARING AID; BINAURAL                                                                                                            </t>
  </si>
  <si>
    <t xml:space="preserve">EAR PROTECTOR ATTENUATION MEASUREMENTS                                                                                                          </t>
  </si>
  <si>
    <t xml:space="preserve">EVALUATION FOR USE AND/OR FITTING OF VOICE PROSTHETIC DEVICE TO SUPPLEMENT ORAL SPEECH                                                          </t>
  </si>
  <si>
    <t xml:space="preserve">DIAGNOSTIC ANALYSIS OF COCHLEAR IMPLANT  PATIENT UNDER 7 YEARS OF AGE;WITH PROGRAMMING                                                          </t>
  </si>
  <si>
    <t xml:space="preserve">DIAGNOSTIC ANALYSIS OF COCHLEAR IMPLANT  PATIENT UNDER 7 YEARS OF AGE;SUBSEQUENT REPROGRAMMING                                                  </t>
  </si>
  <si>
    <t xml:space="preserve">DIAGNOSTIC ANALYSIS OF COCHLEAR IMPLANT  AGE 7 YEARS OR OLDER; WITH PROGRAMMING                                                                 </t>
  </si>
  <si>
    <t xml:space="preserve">DIAGNOSTIC ANALYSIS OF COCHLEAR IMPLANT  AGE 7 YEARS OR OLDER; SUBSEQUENT REPROGRAMMING                                                         </t>
  </si>
  <si>
    <t xml:space="preserve">EVALUATION FOR PRESCRIPTION FOR SPEECH-GENERATING AUGMENTATIVE AND ALTERNATIVE  COMMUNICATION DEVICE  FACE-TO-FACE WITH THE PATIENT; FIRST HOUR </t>
  </si>
  <si>
    <t xml:space="preserve">EVALUATION FOR PRESCRIPTION FOR SPEECH-GENERATING AUGMENTATIVE AND ALTERNATIVE COMMUNICATION DEVICE FACE-TO-FACE W/ PATIENT EACH ADDTL 30 MINS  </t>
  </si>
  <si>
    <t xml:space="preserve">THERAPEUTIC SERVICES FOR THE USE OF SPEECH-GENERATING DEVICE  INCLUDING PROGRAMMING AND MODIFICATION                                            </t>
  </si>
  <si>
    <t xml:space="preserve">EVALUATION OF ORAL AND PHARYNGEAL SWALLOWING FUNCTION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</si>
  <si>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</si>
  <si>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EVALUATION OF AUDITORY FUNCTION FOR SURGICALLY IMPLANTED DEVICE(S) CANDIDACY OR POSTOP STATUS OF DEVICE(S): FIRST HOUR                          </t>
  </si>
  <si>
    <t xml:space="preserve">EVALUATION OF AUDITORY FUNCTION FOR SURGICALLY IMPLANTED DEVICE(S) CANDIDACY OR POSTOP STATUS OF DEVICE(S): EACH ADDTL 15 MINS                  </t>
  </si>
  <si>
    <t xml:space="preserve">EVALUATION FOR HEARING AIDS IN ONE OR BOTH EARS  FIRST 30 MINUTES                                                                               </t>
  </si>
  <si>
    <t xml:space="preserve">EVALUATION FOR HEARING AIDS IN ONE OR BOTH EARS  EACH ADDITIONAL 15 MINUTES                                                                     </t>
  </si>
  <si>
    <t xml:space="preserve">HEARING AID SELECTION SERVICES FOR ONE OR BOTH EARS  FIRST 30 MINUTES                                                                           </t>
  </si>
  <si>
    <t xml:space="preserve">HEARING AID SELECTION SERVICES FOR ONE OR BOTH EARS  EACH ADDITIONAL 15 MINUTES                                                                 </t>
  </si>
  <si>
    <t xml:space="preserve">HEARING AID FITTING SERVICES FOR ONE OR BOTH EARS  FIRST 60 MINUTES                                                                             </t>
  </si>
  <si>
    <t xml:space="preserve">HEARING AID FITTING SERVICES FOR ONE OR BOTH EARS  EACH ADDITIONAL 15 MINUTES                                                                   </t>
  </si>
  <si>
    <t xml:space="preserve">HEARING AID POST-FITTING FOLLOW-UP SERVICES FOR ONE OR BOTH EARS  FIRST 30 MINUT                                                                </t>
  </si>
  <si>
    <t xml:space="preserve">HEARING AID POST-FITTING FOLLOW-UP SERVICES FOR ONE OR BOTH EARS  EACHADDITIONAL                                                                </t>
  </si>
  <si>
    <t xml:space="preserve">BEHAVIORAL VERIFICATION OF AMPLIFICATION FOR HEARING AIDS                                                                                       </t>
  </si>
  <si>
    <t xml:space="preserve">HEARING-AID MEASUREMENT VERIFICATION WITH PROBE-MICROPHONE                                                                                      </t>
  </si>
  <si>
    <t xml:space="preserve">HEARING DEVICE VERIFICATION THROUGH ELECTROACOUSTIC ANALYSIS                                                                                    </t>
  </si>
  <si>
    <t xml:space="preserve">SUPPLEMENTAL TECHNOLOGY FITTING SERVICES FOR HEARING ASSISTIVE DEVICE                                                                           </t>
  </si>
  <si>
    <t xml:space="preserve">AUDITORY EVOKED POTENTIALS; SCREENING OF AUDITORY POTENTIAL WITH BROADBAND STIMULI  AUTOMATED ANALYSIS                                          </t>
  </si>
  <si>
    <t xml:space="preserve">AUDITORY EVOKED POTENTIALS; FOR HEARING STATUS DETERMINATION  BROADBAND STIMULI  WITH INTERPRETATION AND REPORT                                 </t>
  </si>
  <si>
    <t xml:space="preserve">AUDITORY EVOKED POTENTIALS; FOR THRESHOLD ESTIMATION AT MULTIPLE FREQUENCIES  WITH INTERPRETATION AND REPORT                                    </t>
  </si>
  <si>
    <t xml:space="preserve">AUDITORY EVOKED POTENTIALS; NEURODIAGNOSTIC  WITH INTERPRETATION AND REPORT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</si>
  <si>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</si>
  <si>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INVOICE-BR                                                                                                           </t>
  </si>
  <si>
    <t>THERAPEUTIC INTERVENTIONS THAT FOCUS ON COGNITIVE FUNC.&amp; COMPENSATORY STRATEGIES TO MANAGE THE PERFORMANCE OF AN ACTIVITY;DIRECT 1:1 INITIAL15 M</t>
  </si>
  <si>
    <t xml:space="preserve">-                                                                                                                                               </t>
  </si>
  <si>
    <t>THERAPEUTIC INTERVENTIONS THAT FOCUS ON COGNITIVE FUNC.&amp; COMPENSATORY STRATEGIES TO MANAGE THE PERFORMANCE OF AN ACTIVITY;DIRECT 1:1 ADDTL  15 M</t>
  </si>
  <si>
    <t xml:space="preserve">CAREGIVER TRAINING IN STRATEGIES AND TECHNIQUES TO FACILITATE THE PATIENT'S FUNCTIONAL PERFORMANCE IN THE HOME OR COMMUNITY  INITIAL 30 MINS    </t>
  </si>
  <si>
    <t xml:space="preserve">SUBMIT PROOF OF TRAINING                                                                                                                        </t>
  </si>
  <si>
    <t xml:space="preserve">GROUP CAREGIVER TRAINING IN STRATEGIES &amp; TECHNIQUES TO FACILITATE THE PATIENT'S FUNCTIONAL PERFORMANCE IN THE HOME/COMMUNITY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</si>
  <si>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</si>
  <si>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</si>
  <si>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</si>
  <si>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</si>
  <si>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</si>
  <si>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</si>
  <si>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471-000-523</t>
  </si>
  <si>
    <t>BR</t>
  </si>
  <si>
    <t>NEBRASKA MEDICAID FEE SCHEDULE, SP-A JULY 1, 2026</t>
  </si>
  <si>
    <t>BASIC VESTIBULAR EVALUATION  INCLUDES SPONTANEOUS NYSTAGMUS TEST WITH ECCENTRIC GAZE FIXATION NYSTAGMUS W/RECORDING POSTIONAL NYSTAGMUS TEST</t>
  </si>
  <si>
    <t xml:space="preserve">DISTORTION PRODUCT EVOKED OTOACOUSTIC EMISSIONS; LIMITED EVALUATION   OR TRANSIENT EVOKED OTOACOUSTIC EMISSIONS W/ INTERPRETATION &amp; REPORT     </t>
  </si>
  <si>
    <t xml:space="preserve">CAREGIVER TRAINING IN STRATEGIES &amp; TECHNIQUES TO FACILITATE THE PATIENT'S FUNCTIONAL PERFORMANCE IN HOME/COMMUNITY EA. ADD'L 15 MIN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</si>
</sst>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2" xfId="0" applyFont="1" applyBorder="1"/>
    <xf numFmtId="0" fontId="18" fillId="0" borderId="18" xfId="0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0" fontId="18" fillId="0" borderId="15" xfId="0" applyFont="1" applyBorder="1" applyAlignment="1">
      <alignment horizontal="right"/>
    </xf>
    <xf numFmtId="0" fontId="18" fillId="0" borderId="17" xfId="0" applyFont="1" applyBorder="1"/>
    <xf numFmtId="0" fontId="18" fillId="0" borderId="11" xfId="0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15" xfId="0" applyFont="1" applyBorder="1"/>
    <xf numFmtId="0" fontId="19" fillId="0" borderId="16" xfId="0" applyFont="1" applyBorder="1"/>
    <xf numFmtId="0" fontId="19" fillId="0" borderId="16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18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18" fillId="0" borderId="14" xfId="0" applyFont="1" applyBorder="1" applyAlignment="1">
      <alignment horizontal="right"/>
    </xf>
    <xf numFmtId="0" fontId="18" fillId="0" borderId="17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1DF6-57A1-4272-A893-F04E61262A18}">
  <dimension ref="A1:J97"/>
  <sheetViews>
    <sheetView tabSelected="1" workbookViewId="0">
      <selection activeCell="O11" sqref="O11"/>
    </sheetView>
  </sheetViews>
  <sheetFormatPr defaultRowHeight="15" x14ac:dyDescent="0.25"/>
  <cols>
    <col min="1" max="1" width="11.42578125" style="3" customWidth="1"/>
    <col min="2" max="2" width="7.42578125" style="3" customWidth="1"/>
    <col min="3" max="3" width="33.7109375" style="5" customWidth="1"/>
    <col min="4" max="4" width="5.7109375" style="5" customWidth="1"/>
    <col min="5" max="5" width="28.7109375" style="5" customWidth="1"/>
    <col min="6" max="6" width="9.140625" style="3"/>
    <col min="7" max="7" width="17.85546875" style="6" customWidth="1"/>
    <col min="8" max="8" width="15" style="3" customWidth="1"/>
    <col min="9" max="9" width="15.7109375" style="3" customWidth="1"/>
    <col min="10" max="10" width="15.5703125" style="6" customWidth="1"/>
  </cols>
  <sheetData>
    <row r="1" spans="1:10" x14ac:dyDescent="0.25">
      <c r="A1" s="3" t="s">
        <v>107</v>
      </c>
      <c r="C1" s="3"/>
      <c r="D1" s="3"/>
      <c r="E1" s="3"/>
      <c r="I1" s="1"/>
      <c r="J1" s="19"/>
    </row>
    <row r="2" spans="1:10" x14ac:dyDescent="0.25">
      <c r="A2" s="3" t="s">
        <v>108</v>
      </c>
      <c r="C2" s="3"/>
      <c r="D2" s="3"/>
      <c r="E2" s="3"/>
      <c r="I2" s="1"/>
      <c r="J2" s="19"/>
    </row>
    <row r="3" spans="1:10" x14ac:dyDescent="0.25">
      <c r="A3" s="3" t="s">
        <v>109</v>
      </c>
      <c r="C3" s="3"/>
      <c r="D3" s="3"/>
      <c r="E3" s="3"/>
      <c r="I3" s="1"/>
      <c r="J3" s="19"/>
    </row>
    <row r="4" spans="1:10" x14ac:dyDescent="0.25">
      <c r="A4" s="3" t="s">
        <v>110</v>
      </c>
      <c r="C4" s="3"/>
      <c r="D4" s="3"/>
      <c r="E4" s="3"/>
      <c r="I4" s="1"/>
      <c r="J4" s="19"/>
    </row>
    <row r="5" spans="1:10" x14ac:dyDescent="0.25">
      <c r="A5" s="7" t="s">
        <v>111</v>
      </c>
      <c r="B5" s="14"/>
      <c r="C5" s="14"/>
      <c r="D5" s="14"/>
      <c r="E5" s="14"/>
      <c r="F5" s="14"/>
      <c r="G5" s="15"/>
      <c r="I5" s="1"/>
      <c r="J5" s="19"/>
    </row>
    <row r="6" spans="1:10" x14ac:dyDescent="0.25">
      <c r="A6" s="16" t="s">
        <v>112</v>
      </c>
      <c r="B6" s="17"/>
      <c r="C6" s="17"/>
      <c r="D6" s="17"/>
      <c r="E6" s="17"/>
      <c r="F6" s="17"/>
      <c r="G6" s="18"/>
      <c r="H6" s="12"/>
      <c r="I6" s="13"/>
      <c r="J6" s="24"/>
    </row>
    <row r="7" spans="1:10" x14ac:dyDescent="0.25">
      <c r="A7" s="8"/>
      <c r="B7" s="8"/>
      <c r="C7" s="8"/>
      <c r="D7" s="8"/>
      <c r="E7" s="8"/>
      <c r="F7" s="8"/>
      <c r="G7" s="22"/>
      <c r="H7" s="8"/>
      <c r="I7" s="1"/>
      <c r="J7" s="25"/>
    </row>
    <row r="8" spans="1:10" x14ac:dyDescent="0.25">
      <c r="A8" s="8"/>
      <c r="B8" s="8" t="s">
        <v>115</v>
      </c>
      <c r="C8" s="8"/>
      <c r="D8" s="8"/>
      <c r="E8" s="8"/>
      <c r="F8" s="9"/>
      <c r="G8" s="10"/>
      <c r="H8" s="8"/>
      <c r="I8" s="8"/>
      <c r="J8" s="22"/>
    </row>
    <row r="9" spans="1:10" x14ac:dyDescent="0.25">
      <c r="A9" s="1"/>
      <c r="B9" s="1" t="s">
        <v>113</v>
      </c>
      <c r="C9" s="1"/>
      <c r="D9" s="1"/>
      <c r="E9" s="1"/>
      <c r="F9" s="1"/>
      <c r="G9" s="11"/>
      <c r="H9" s="1"/>
      <c r="I9" s="1"/>
      <c r="J9" s="19"/>
    </row>
    <row r="10" spans="1:10" x14ac:dyDescent="0.25">
      <c r="A10" s="1" t="s">
        <v>0</v>
      </c>
      <c r="B10" s="1" t="s">
        <v>0</v>
      </c>
      <c r="C10" s="4" t="s">
        <v>0</v>
      </c>
      <c r="D10" s="4" t="s">
        <v>0</v>
      </c>
      <c r="E10" s="4" t="s">
        <v>0</v>
      </c>
      <c r="F10" s="1" t="s">
        <v>0</v>
      </c>
      <c r="G10" s="23" t="s">
        <v>1</v>
      </c>
      <c r="H10" s="23" t="s">
        <v>2</v>
      </c>
      <c r="I10" s="1" t="s">
        <v>3</v>
      </c>
      <c r="J10" s="19" t="s">
        <v>3</v>
      </c>
    </row>
    <row r="11" spans="1:10" x14ac:dyDescent="0.25">
      <c r="A11" s="1" t="s">
        <v>4</v>
      </c>
      <c r="B11" s="1" t="s">
        <v>5</v>
      </c>
      <c r="C11" s="4" t="s">
        <v>6</v>
      </c>
      <c r="D11" s="4" t="s">
        <v>7</v>
      </c>
      <c r="E11" s="4" t="s">
        <v>8</v>
      </c>
      <c r="F11" s="1" t="s">
        <v>9</v>
      </c>
      <c r="G11" s="23" t="s">
        <v>10</v>
      </c>
      <c r="H11" s="23" t="s">
        <v>11</v>
      </c>
      <c r="I11" s="1" t="s">
        <v>12</v>
      </c>
      <c r="J11" s="19" t="s">
        <v>13</v>
      </c>
    </row>
    <row r="12" spans="1:10" ht="87" customHeight="1" x14ac:dyDescent="0.25">
      <c r="A12" s="1" t="str">
        <f>"00092507"</f>
        <v>00092507</v>
      </c>
      <c r="B12" s="1" t="str">
        <f t="shared" ref="B12:B52" si="0">"  "</f>
        <v xml:space="preserve">  </v>
      </c>
      <c r="C12" s="4" t="s">
        <v>17</v>
      </c>
      <c r="D12" s="4" t="s">
        <v>0</v>
      </c>
      <c r="E12" s="4" t="s">
        <v>18</v>
      </c>
      <c r="F12" s="1" t="s">
        <v>0</v>
      </c>
      <c r="G12" s="20">
        <v>49.35</v>
      </c>
      <c r="H12" s="2">
        <v>20.57</v>
      </c>
      <c r="I12" s="1">
        <v>95</v>
      </c>
      <c r="J12" s="19" t="s">
        <v>19</v>
      </c>
    </row>
    <row r="13" spans="1:10" ht="83.25" customHeight="1" x14ac:dyDescent="0.25">
      <c r="A13" s="1" t="str">
        <f>"00092508"</f>
        <v>00092508</v>
      </c>
      <c r="B13" s="1" t="str">
        <f t="shared" si="0"/>
        <v xml:space="preserve">  </v>
      </c>
      <c r="C13" s="4" t="s">
        <v>20</v>
      </c>
      <c r="D13" s="4" t="s">
        <v>0</v>
      </c>
      <c r="E13" s="4" t="s">
        <v>18</v>
      </c>
      <c r="F13" s="1" t="s">
        <v>0</v>
      </c>
      <c r="G13" s="20">
        <v>24.67</v>
      </c>
      <c r="H13" s="2">
        <v>10.87</v>
      </c>
      <c r="I13" s="1">
        <v>95</v>
      </c>
      <c r="J13" s="19" t="s">
        <v>19</v>
      </c>
    </row>
    <row r="14" spans="1:10" ht="41.25" customHeight="1" x14ac:dyDescent="0.25">
      <c r="A14" s="1" t="str">
        <f>"00092521"</f>
        <v>00092521</v>
      </c>
      <c r="B14" s="1" t="str">
        <f t="shared" si="0"/>
        <v xml:space="preserve">  </v>
      </c>
      <c r="C14" s="4" t="s">
        <v>21</v>
      </c>
      <c r="D14" s="4" t="s">
        <v>0</v>
      </c>
      <c r="E14" s="4" t="s">
        <v>18</v>
      </c>
      <c r="F14" s="1" t="s">
        <v>0</v>
      </c>
      <c r="G14" s="20">
        <v>141.31</v>
      </c>
      <c r="H14" s="1" t="s">
        <v>15</v>
      </c>
      <c r="I14" s="1">
        <v>95</v>
      </c>
      <c r="J14" s="19" t="s">
        <v>19</v>
      </c>
    </row>
    <row r="15" spans="1:10" ht="52.5" customHeight="1" x14ac:dyDescent="0.25">
      <c r="A15" s="1" t="str">
        <f>"00092522"</f>
        <v>00092522</v>
      </c>
      <c r="B15" s="1" t="str">
        <f t="shared" si="0"/>
        <v xml:space="preserve">  </v>
      </c>
      <c r="C15" s="4" t="s">
        <v>22</v>
      </c>
      <c r="D15" s="4" t="s">
        <v>0</v>
      </c>
      <c r="E15" s="4" t="s">
        <v>18</v>
      </c>
      <c r="F15" s="1" t="s">
        <v>0</v>
      </c>
      <c r="G15" s="20">
        <v>120.87</v>
      </c>
      <c r="H15" s="1" t="s">
        <v>15</v>
      </c>
      <c r="I15" s="1">
        <v>95</v>
      </c>
      <c r="J15" s="19" t="s">
        <v>19</v>
      </c>
    </row>
    <row r="16" spans="1:10" ht="84.75" customHeight="1" x14ac:dyDescent="0.25">
      <c r="A16" s="1" t="str">
        <f>"00092523"</f>
        <v>00092523</v>
      </c>
      <c r="B16" s="1" t="str">
        <f t="shared" si="0"/>
        <v xml:space="preserve">  </v>
      </c>
      <c r="C16" s="4" t="s">
        <v>23</v>
      </c>
      <c r="D16" s="4" t="s">
        <v>0</v>
      </c>
      <c r="E16" s="4" t="s">
        <v>18</v>
      </c>
      <c r="F16" s="1" t="s">
        <v>0</v>
      </c>
      <c r="G16" s="20">
        <v>245.39</v>
      </c>
      <c r="H16" s="1" t="s">
        <v>15</v>
      </c>
      <c r="I16" s="1">
        <v>95</v>
      </c>
      <c r="J16" s="19" t="s">
        <v>19</v>
      </c>
    </row>
    <row r="17" spans="1:10" ht="55.5" customHeight="1" x14ac:dyDescent="0.25">
      <c r="A17" s="1" t="str">
        <f>"00092524"</f>
        <v>00092524</v>
      </c>
      <c r="B17" s="1" t="str">
        <f t="shared" si="0"/>
        <v xml:space="preserve">  </v>
      </c>
      <c r="C17" s="4" t="s">
        <v>24</v>
      </c>
      <c r="D17" s="4" t="s">
        <v>0</v>
      </c>
      <c r="E17" s="4" t="s">
        <v>18</v>
      </c>
      <c r="F17" s="1" t="s">
        <v>0</v>
      </c>
      <c r="G17" s="20">
        <v>116.85</v>
      </c>
      <c r="H17" s="1" t="s">
        <v>15</v>
      </c>
      <c r="I17" s="1">
        <v>95</v>
      </c>
      <c r="J17" s="19" t="s">
        <v>19</v>
      </c>
    </row>
    <row r="18" spans="1:10" ht="53.25" customHeight="1" x14ac:dyDescent="0.25">
      <c r="A18" s="1" t="str">
        <f>"00092526"</f>
        <v>00092526</v>
      </c>
      <c r="B18" s="1" t="str">
        <f t="shared" si="0"/>
        <v xml:space="preserve">  </v>
      </c>
      <c r="C18" s="4" t="s">
        <v>25</v>
      </c>
      <c r="D18" s="4" t="s">
        <v>0</v>
      </c>
      <c r="E18" s="4" t="s">
        <v>18</v>
      </c>
      <c r="F18" s="1" t="s">
        <v>0</v>
      </c>
      <c r="G18" s="20">
        <v>60.32</v>
      </c>
      <c r="H18" s="2">
        <v>36.43</v>
      </c>
      <c r="I18" s="1">
        <v>95</v>
      </c>
      <c r="J18" s="19" t="s">
        <v>19</v>
      </c>
    </row>
    <row r="19" spans="1:10" ht="58.5" customHeight="1" x14ac:dyDescent="0.25">
      <c r="A19" s="1" t="str">
        <f>"00092537"</f>
        <v>00092537</v>
      </c>
      <c r="B19" s="1" t="str">
        <f t="shared" si="0"/>
        <v xml:space="preserve">  </v>
      </c>
      <c r="C19" s="4" t="s">
        <v>26</v>
      </c>
      <c r="D19" s="4" t="s">
        <v>0</v>
      </c>
      <c r="E19" s="4" t="s">
        <v>18</v>
      </c>
      <c r="F19" s="1" t="s">
        <v>0</v>
      </c>
      <c r="G19" s="20">
        <v>44.96</v>
      </c>
      <c r="H19" s="1" t="s">
        <v>15</v>
      </c>
      <c r="I19" s="1" t="s">
        <v>16</v>
      </c>
      <c r="J19" s="19" t="s">
        <v>16</v>
      </c>
    </row>
    <row r="20" spans="1:10" ht="54.75" customHeight="1" x14ac:dyDescent="0.25">
      <c r="A20" s="1" t="str">
        <f>"00092538"</f>
        <v>00092538</v>
      </c>
      <c r="B20" s="1" t="str">
        <f t="shared" si="0"/>
        <v xml:space="preserve">  </v>
      </c>
      <c r="C20" s="4" t="s">
        <v>27</v>
      </c>
      <c r="D20" s="4" t="s">
        <v>0</v>
      </c>
      <c r="E20" s="4" t="s">
        <v>18</v>
      </c>
      <c r="F20" s="1" t="s">
        <v>0</v>
      </c>
      <c r="G20" s="20">
        <v>23.02</v>
      </c>
      <c r="H20" s="1" t="s">
        <v>15</v>
      </c>
      <c r="I20" s="1" t="s">
        <v>16</v>
      </c>
      <c r="J20" s="19" t="s">
        <v>16</v>
      </c>
    </row>
    <row r="21" spans="1:10" ht="114" customHeight="1" x14ac:dyDescent="0.25">
      <c r="A21" s="1" t="str">
        <f>"00092540"</f>
        <v>00092540</v>
      </c>
      <c r="B21" s="1" t="str">
        <f t="shared" si="0"/>
        <v xml:space="preserve">  </v>
      </c>
      <c r="C21" s="4" t="s">
        <v>116</v>
      </c>
      <c r="D21" s="4" t="s">
        <v>0</v>
      </c>
      <c r="E21" s="4" t="s">
        <v>28</v>
      </c>
      <c r="F21" s="1" t="s">
        <v>0</v>
      </c>
      <c r="G21" s="20">
        <v>186.99</v>
      </c>
      <c r="H21" s="1" t="s">
        <v>15</v>
      </c>
      <c r="I21" s="1" t="s">
        <v>16</v>
      </c>
      <c r="J21" s="19" t="s">
        <v>16</v>
      </c>
    </row>
    <row r="22" spans="1:10" ht="71.25" customHeight="1" x14ac:dyDescent="0.25">
      <c r="A22" s="1" t="str">
        <f>"00092541"</f>
        <v>00092541</v>
      </c>
      <c r="B22" s="1" t="str">
        <f t="shared" si="0"/>
        <v xml:space="preserve">  </v>
      </c>
      <c r="C22" s="4" t="s">
        <v>29</v>
      </c>
      <c r="D22" s="4" t="s">
        <v>0</v>
      </c>
      <c r="E22" s="4" t="s">
        <v>18</v>
      </c>
      <c r="F22" s="1" t="s">
        <v>0</v>
      </c>
      <c r="G22" s="20">
        <v>54.84</v>
      </c>
      <c r="H22" s="1" t="s">
        <v>15</v>
      </c>
      <c r="I22" s="1" t="s">
        <v>16</v>
      </c>
      <c r="J22" s="19" t="s">
        <v>16</v>
      </c>
    </row>
    <row r="23" spans="1:10" ht="63" customHeight="1" x14ac:dyDescent="0.25">
      <c r="A23" s="1" t="str">
        <f>"00092542"</f>
        <v>00092542</v>
      </c>
      <c r="B23" s="1" t="str">
        <f t="shared" si="0"/>
        <v xml:space="preserve">  </v>
      </c>
      <c r="C23" s="4" t="s">
        <v>30</v>
      </c>
      <c r="D23" s="4" t="s">
        <v>0</v>
      </c>
      <c r="E23" s="4" t="s">
        <v>18</v>
      </c>
      <c r="F23" s="1" t="s">
        <v>0</v>
      </c>
      <c r="G23" s="20">
        <v>65.8</v>
      </c>
      <c r="H23" s="1" t="s">
        <v>15</v>
      </c>
      <c r="I23" s="1" t="s">
        <v>16</v>
      </c>
      <c r="J23" s="19" t="s">
        <v>16</v>
      </c>
    </row>
    <row r="24" spans="1:10" ht="93" customHeight="1" x14ac:dyDescent="0.25">
      <c r="A24" s="1" t="str">
        <f>"00092544"</f>
        <v>00092544</v>
      </c>
      <c r="B24" s="1" t="str">
        <f t="shared" si="0"/>
        <v xml:space="preserve">  </v>
      </c>
      <c r="C24" s="4" t="s">
        <v>31</v>
      </c>
      <c r="D24" s="4" t="s">
        <v>0</v>
      </c>
      <c r="E24" s="4" t="s">
        <v>18</v>
      </c>
      <c r="F24" s="1" t="s">
        <v>0</v>
      </c>
      <c r="G24" s="20">
        <v>39.479999999999997</v>
      </c>
      <c r="H24" s="1" t="s">
        <v>15</v>
      </c>
      <c r="I24" s="1" t="s">
        <v>16</v>
      </c>
      <c r="J24" s="19" t="s">
        <v>16</v>
      </c>
    </row>
    <row r="25" spans="1:10" ht="44.25" customHeight="1" x14ac:dyDescent="0.25">
      <c r="A25" s="1" t="str">
        <f>"00092545"</f>
        <v>00092545</v>
      </c>
      <c r="B25" s="1" t="str">
        <f t="shared" si="0"/>
        <v xml:space="preserve">  </v>
      </c>
      <c r="C25" s="4" t="s">
        <v>32</v>
      </c>
      <c r="D25" s="4" t="s">
        <v>0</v>
      </c>
      <c r="E25" s="4" t="s">
        <v>18</v>
      </c>
      <c r="F25" s="1" t="s">
        <v>0</v>
      </c>
      <c r="G25" s="20">
        <v>38.380000000000003</v>
      </c>
      <c r="H25" s="1" t="s">
        <v>15</v>
      </c>
      <c r="I25" s="1" t="s">
        <v>16</v>
      </c>
      <c r="J25" s="19" t="s">
        <v>16</v>
      </c>
    </row>
    <row r="26" spans="1:10" ht="48.75" customHeight="1" x14ac:dyDescent="0.25">
      <c r="A26" s="1" t="str">
        <f>"00092546"</f>
        <v>00092546</v>
      </c>
      <c r="B26" s="1" t="str">
        <f t="shared" si="0"/>
        <v xml:space="preserve">  </v>
      </c>
      <c r="C26" s="4" t="s">
        <v>33</v>
      </c>
      <c r="D26" s="4" t="s">
        <v>0</v>
      </c>
      <c r="E26" s="4" t="s">
        <v>18</v>
      </c>
      <c r="F26" s="1" t="s">
        <v>0</v>
      </c>
      <c r="G26" s="20">
        <v>108.02</v>
      </c>
      <c r="H26" s="1" t="s">
        <v>15</v>
      </c>
      <c r="I26" s="1" t="s">
        <v>16</v>
      </c>
      <c r="J26" s="19" t="s">
        <v>16</v>
      </c>
    </row>
    <row r="27" spans="1:10" ht="56.25" customHeight="1" x14ac:dyDescent="0.25">
      <c r="A27" s="1" t="str">
        <f>"00092547"</f>
        <v>00092547</v>
      </c>
      <c r="B27" s="1" t="str">
        <f t="shared" si="0"/>
        <v xml:space="preserve">  </v>
      </c>
      <c r="C27" s="4" t="s">
        <v>34</v>
      </c>
      <c r="D27" s="4" t="s">
        <v>0</v>
      </c>
      <c r="E27" s="4" t="s">
        <v>18</v>
      </c>
      <c r="F27" s="1" t="s">
        <v>0</v>
      </c>
      <c r="G27" s="20">
        <v>12.06</v>
      </c>
      <c r="H27" s="1" t="s">
        <v>15</v>
      </c>
      <c r="I27" s="1" t="s">
        <v>16</v>
      </c>
      <c r="J27" s="19" t="s">
        <v>16</v>
      </c>
    </row>
    <row r="28" spans="1:10" ht="97.5" customHeight="1" x14ac:dyDescent="0.25">
      <c r="A28" s="1" t="str">
        <f>"00092548"</f>
        <v>00092548</v>
      </c>
      <c r="B28" s="1" t="str">
        <f t="shared" si="0"/>
        <v xml:space="preserve">  </v>
      </c>
      <c r="C28" s="4" t="s">
        <v>35</v>
      </c>
      <c r="D28" s="4" t="s">
        <v>0</v>
      </c>
      <c r="E28" s="4" t="s">
        <v>18</v>
      </c>
      <c r="F28" s="1" t="s">
        <v>0</v>
      </c>
      <c r="G28" s="20">
        <v>120.64</v>
      </c>
      <c r="H28" s="1" t="s">
        <v>15</v>
      </c>
      <c r="I28" s="1" t="s">
        <v>16</v>
      </c>
      <c r="J28" s="19" t="s">
        <v>16</v>
      </c>
    </row>
    <row r="29" spans="1:10" ht="39.75" customHeight="1" x14ac:dyDescent="0.25">
      <c r="A29" s="1" t="str">
        <f>"00092550"</f>
        <v>00092550</v>
      </c>
      <c r="B29" s="1" t="str">
        <f t="shared" si="0"/>
        <v xml:space="preserve">  </v>
      </c>
      <c r="C29" s="4" t="s">
        <v>36</v>
      </c>
      <c r="D29" s="4" t="s">
        <v>0</v>
      </c>
      <c r="E29" s="4" t="s">
        <v>18</v>
      </c>
      <c r="F29" s="1" t="s">
        <v>0</v>
      </c>
      <c r="G29" s="20">
        <v>19.18</v>
      </c>
      <c r="H29" s="1" t="s">
        <v>15</v>
      </c>
      <c r="I29" s="1" t="s">
        <v>16</v>
      </c>
      <c r="J29" s="19" t="s">
        <v>16</v>
      </c>
    </row>
    <row r="30" spans="1:10" ht="41.25" customHeight="1" x14ac:dyDescent="0.25">
      <c r="A30" s="1" t="str">
        <f>"00092551"</f>
        <v>00092551</v>
      </c>
      <c r="B30" s="1" t="str">
        <f t="shared" si="0"/>
        <v xml:space="preserve">  </v>
      </c>
      <c r="C30" s="4" t="s">
        <v>37</v>
      </c>
      <c r="D30" s="4" t="s">
        <v>0</v>
      </c>
      <c r="E30" s="4" t="s">
        <v>18</v>
      </c>
      <c r="F30" s="1" t="s">
        <v>0</v>
      </c>
      <c r="G30" s="20">
        <v>15.99</v>
      </c>
      <c r="H30" s="1" t="s">
        <v>15</v>
      </c>
      <c r="I30" s="1" t="s">
        <v>16</v>
      </c>
      <c r="J30" s="19" t="s">
        <v>16</v>
      </c>
    </row>
    <row r="31" spans="1:10" ht="42.75" customHeight="1" x14ac:dyDescent="0.25">
      <c r="A31" s="1" t="str">
        <f>"00092552"</f>
        <v>00092552</v>
      </c>
      <c r="B31" s="1" t="str">
        <f t="shared" si="0"/>
        <v xml:space="preserve">  </v>
      </c>
      <c r="C31" s="4" t="s">
        <v>38</v>
      </c>
      <c r="D31" s="4" t="s">
        <v>0</v>
      </c>
      <c r="E31" s="4" t="s">
        <v>18</v>
      </c>
      <c r="F31" s="1" t="s">
        <v>0</v>
      </c>
      <c r="G31" s="20">
        <v>15.99</v>
      </c>
      <c r="H31" s="1" t="s">
        <v>15</v>
      </c>
      <c r="I31" s="1" t="s">
        <v>16</v>
      </c>
      <c r="J31" s="19" t="s">
        <v>16</v>
      </c>
    </row>
    <row r="32" spans="1:10" ht="40.5" customHeight="1" x14ac:dyDescent="0.25">
      <c r="A32" s="1" t="str">
        <f>"00092553"</f>
        <v>00092553</v>
      </c>
      <c r="B32" s="1" t="str">
        <f t="shared" si="0"/>
        <v xml:space="preserve">  </v>
      </c>
      <c r="C32" s="4" t="s">
        <v>39</v>
      </c>
      <c r="D32" s="4" t="s">
        <v>0</v>
      </c>
      <c r="E32" s="4" t="s">
        <v>18</v>
      </c>
      <c r="F32" s="1" t="s">
        <v>0</v>
      </c>
      <c r="G32" s="20">
        <v>22.85</v>
      </c>
      <c r="H32" s="1" t="s">
        <v>15</v>
      </c>
      <c r="I32" s="1" t="s">
        <v>16</v>
      </c>
      <c r="J32" s="19" t="s">
        <v>16</v>
      </c>
    </row>
    <row r="33" spans="1:10" ht="38.25" customHeight="1" x14ac:dyDescent="0.25">
      <c r="A33" s="1" t="str">
        <f>"00092555"</f>
        <v>00092555</v>
      </c>
      <c r="B33" s="1" t="str">
        <f t="shared" si="0"/>
        <v xml:space="preserve">  </v>
      </c>
      <c r="C33" s="4" t="s">
        <v>40</v>
      </c>
      <c r="D33" s="4" t="s">
        <v>0</v>
      </c>
      <c r="E33" s="4" t="s">
        <v>18</v>
      </c>
      <c r="F33" s="1" t="s">
        <v>0</v>
      </c>
      <c r="G33" s="20">
        <v>11.42</v>
      </c>
      <c r="H33" s="1" t="s">
        <v>15</v>
      </c>
      <c r="I33" s="1" t="s">
        <v>16</v>
      </c>
      <c r="J33" s="19" t="s">
        <v>16</v>
      </c>
    </row>
    <row r="34" spans="1:10" ht="35.25" customHeight="1" x14ac:dyDescent="0.25">
      <c r="A34" s="1" t="str">
        <f>"00092556"</f>
        <v>00092556</v>
      </c>
      <c r="B34" s="1" t="str">
        <f t="shared" si="0"/>
        <v xml:space="preserve">  </v>
      </c>
      <c r="C34" s="4" t="s">
        <v>41</v>
      </c>
      <c r="D34" s="4" t="s">
        <v>0</v>
      </c>
      <c r="E34" s="4" t="s">
        <v>18</v>
      </c>
      <c r="F34" s="1" t="s">
        <v>0</v>
      </c>
      <c r="G34" s="20">
        <v>22.85</v>
      </c>
      <c r="H34" s="1" t="s">
        <v>15</v>
      </c>
      <c r="I34" s="1" t="s">
        <v>16</v>
      </c>
      <c r="J34" s="19" t="s">
        <v>16</v>
      </c>
    </row>
    <row r="35" spans="1:10" ht="75.75" customHeight="1" x14ac:dyDescent="0.25">
      <c r="A35" s="1" t="str">
        <f>"00092557"</f>
        <v>00092557</v>
      </c>
      <c r="B35" s="1" t="str">
        <f t="shared" si="0"/>
        <v xml:space="preserve">  </v>
      </c>
      <c r="C35" s="4" t="s">
        <v>42</v>
      </c>
      <c r="D35" s="4" t="s">
        <v>0</v>
      </c>
      <c r="E35" s="4" t="s">
        <v>18</v>
      </c>
      <c r="F35" s="1" t="s">
        <v>0</v>
      </c>
      <c r="G35" s="20">
        <v>50.27</v>
      </c>
      <c r="H35" s="2">
        <v>46.7</v>
      </c>
      <c r="I35" s="1" t="s">
        <v>16</v>
      </c>
      <c r="J35" s="19" t="s">
        <v>16</v>
      </c>
    </row>
    <row r="36" spans="1:10" ht="63" customHeight="1" x14ac:dyDescent="0.25">
      <c r="A36" s="1" t="str">
        <f>"00092558"</f>
        <v>00092558</v>
      </c>
      <c r="B36" s="1" t="str">
        <f t="shared" si="0"/>
        <v xml:space="preserve">  </v>
      </c>
      <c r="C36" s="4" t="s">
        <v>43</v>
      </c>
      <c r="D36" s="4" t="s">
        <v>0</v>
      </c>
      <c r="E36" s="4" t="s">
        <v>18</v>
      </c>
      <c r="F36" s="1" t="s">
        <v>0</v>
      </c>
      <c r="G36" s="20">
        <v>18.28</v>
      </c>
      <c r="H36" s="1" t="s">
        <v>15</v>
      </c>
      <c r="I36" s="1" t="s">
        <v>16</v>
      </c>
      <c r="J36" s="19" t="s">
        <v>16</v>
      </c>
    </row>
    <row r="37" spans="1:10" ht="57" customHeight="1" x14ac:dyDescent="0.25">
      <c r="A37" s="1" t="str">
        <f>"00092562"</f>
        <v>00092562</v>
      </c>
      <c r="B37" s="1" t="str">
        <f t="shared" si="0"/>
        <v xml:space="preserve">  </v>
      </c>
      <c r="C37" s="4" t="s">
        <v>44</v>
      </c>
      <c r="D37" s="4" t="s">
        <v>0</v>
      </c>
      <c r="E37" s="4" t="s">
        <v>18</v>
      </c>
      <c r="F37" s="1" t="s">
        <v>0</v>
      </c>
      <c r="G37" s="20">
        <v>42.21</v>
      </c>
      <c r="H37" s="1" t="s">
        <v>15</v>
      </c>
      <c r="I37" s="1" t="s">
        <v>16</v>
      </c>
      <c r="J37" s="19" t="s">
        <v>16</v>
      </c>
    </row>
    <row r="38" spans="1:10" ht="30.75" customHeight="1" x14ac:dyDescent="0.25">
      <c r="A38" s="1" t="str">
        <f>"00092563"</f>
        <v>00092563</v>
      </c>
      <c r="B38" s="1" t="str">
        <f t="shared" si="0"/>
        <v xml:space="preserve">  </v>
      </c>
      <c r="C38" s="4" t="s">
        <v>45</v>
      </c>
      <c r="D38" s="4" t="s">
        <v>0</v>
      </c>
      <c r="E38" s="4" t="s">
        <v>18</v>
      </c>
      <c r="F38" s="1" t="s">
        <v>0</v>
      </c>
      <c r="G38" s="20">
        <v>30.7</v>
      </c>
      <c r="H38" s="1" t="s">
        <v>15</v>
      </c>
      <c r="I38" s="1" t="s">
        <v>16</v>
      </c>
      <c r="J38" s="19" t="s">
        <v>16</v>
      </c>
    </row>
    <row r="39" spans="1:10" ht="32.25" customHeight="1" x14ac:dyDescent="0.25">
      <c r="A39" s="1" t="str">
        <f>"00092565"</f>
        <v>00092565</v>
      </c>
      <c r="B39" s="1" t="str">
        <f t="shared" si="0"/>
        <v xml:space="preserve">  </v>
      </c>
      <c r="C39" s="4" t="s">
        <v>46</v>
      </c>
      <c r="D39" s="4" t="s">
        <v>0</v>
      </c>
      <c r="E39" s="4" t="s">
        <v>18</v>
      </c>
      <c r="F39" s="1" t="s">
        <v>0</v>
      </c>
      <c r="G39" s="20">
        <v>8.2200000000000006</v>
      </c>
      <c r="H39" s="1" t="s">
        <v>15</v>
      </c>
      <c r="I39" s="1" t="s">
        <v>16</v>
      </c>
      <c r="J39" s="19" t="s">
        <v>16</v>
      </c>
    </row>
    <row r="40" spans="1:10" ht="42.75" customHeight="1" x14ac:dyDescent="0.25">
      <c r="A40" s="1" t="str">
        <f>"00092567"</f>
        <v>00092567</v>
      </c>
      <c r="B40" s="1" t="str">
        <f t="shared" si="0"/>
        <v xml:space="preserve">  </v>
      </c>
      <c r="C40" s="4" t="s">
        <v>47</v>
      </c>
      <c r="D40" s="4" t="s">
        <v>0</v>
      </c>
      <c r="E40" s="4" t="s">
        <v>48</v>
      </c>
      <c r="F40" s="1" t="s">
        <v>0</v>
      </c>
      <c r="G40" s="20">
        <v>11.42</v>
      </c>
      <c r="H40" s="2">
        <v>13.21</v>
      </c>
      <c r="I40" s="1" t="s">
        <v>16</v>
      </c>
      <c r="J40" s="19" t="s">
        <v>16</v>
      </c>
    </row>
    <row r="41" spans="1:10" ht="39.75" customHeight="1" x14ac:dyDescent="0.25">
      <c r="A41" s="1" t="str">
        <f>"00092568"</f>
        <v>00092568</v>
      </c>
      <c r="B41" s="1" t="str">
        <f t="shared" si="0"/>
        <v xml:space="preserve">  </v>
      </c>
      <c r="C41" s="4" t="s">
        <v>49</v>
      </c>
      <c r="D41" s="4" t="s">
        <v>0</v>
      </c>
      <c r="E41" s="4" t="s">
        <v>18</v>
      </c>
      <c r="F41" s="1" t="s">
        <v>0</v>
      </c>
      <c r="G41" s="20">
        <v>9.14</v>
      </c>
      <c r="H41" s="1" t="s">
        <v>15</v>
      </c>
      <c r="I41" s="1" t="s">
        <v>16</v>
      </c>
      <c r="J41" s="19" t="s">
        <v>16</v>
      </c>
    </row>
    <row r="42" spans="1:10" ht="112.5" customHeight="1" x14ac:dyDescent="0.25">
      <c r="A42" s="1" t="str">
        <f>"00092570"</f>
        <v>00092570</v>
      </c>
      <c r="B42" s="1" t="str">
        <f t="shared" si="0"/>
        <v xml:space="preserve">  </v>
      </c>
      <c r="C42" s="4" t="s">
        <v>50</v>
      </c>
      <c r="D42" s="4" t="s">
        <v>0</v>
      </c>
      <c r="E42" s="4" t="s">
        <v>48</v>
      </c>
      <c r="F42" s="1" t="s">
        <v>0</v>
      </c>
      <c r="G42" s="20">
        <v>21.93</v>
      </c>
      <c r="H42" s="2">
        <v>20.67</v>
      </c>
      <c r="I42" s="1" t="s">
        <v>16</v>
      </c>
      <c r="J42" s="19" t="s">
        <v>16</v>
      </c>
    </row>
    <row r="43" spans="1:10" ht="37.5" customHeight="1" x14ac:dyDescent="0.25">
      <c r="A43" s="1" t="str">
        <f>"00092571"</f>
        <v>00092571</v>
      </c>
      <c r="B43" s="1" t="str">
        <f t="shared" si="0"/>
        <v xml:space="preserve">  </v>
      </c>
      <c r="C43" s="4" t="s">
        <v>51</v>
      </c>
      <c r="D43" s="4" t="s">
        <v>0</v>
      </c>
      <c r="E43" s="4" t="s">
        <v>18</v>
      </c>
      <c r="F43" s="1" t="s">
        <v>0</v>
      </c>
      <c r="G43" s="20">
        <v>24.67</v>
      </c>
      <c r="H43" s="1" t="s">
        <v>15</v>
      </c>
      <c r="I43" s="1" t="s">
        <v>16</v>
      </c>
      <c r="J43" s="19" t="s">
        <v>16</v>
      </c>
    </row>
    <row r="44" spans="1:10" ht="49.5" customHeight="1" x14ac:dyDescent="0.25">
      <c r="A44" s="1" t="str">
        <f>"00092572"</f>
        <v>00092572</v>
      </c>
      <c r="B44" s="1" t="str">
        <f t="shared" si="0"/>
        <v xml:space="preserve">  </v>
      </c>
      <c r="C44" s="4" t="s">
        <v>52</v>
      </c>
      <c r="D44" s="4" t="s">
        <v>0</v>
      </c>
      <c r="E44" s="4" t="s">
        <v>18</v>
      </c>
      <c r="F44" s="1" t="s">
        <v>0</v>
      </c>
      <c r="G44" s="20">
        <v>47.7</v>
      </c>
      <c r="H44" s="1" t="s">
        <v>15</v>
      </c>
      <c r="I44" s="1" t="s">
        <v>16</v>
      </c>
      <c r="J44" s="19" t="s">
        <v>16</v>
      </c>
    </row>
    <row r="45" spans="1:10" ht="48" customHeight="1" x14ac:dyDescent="0.25">
      <c r="A45" s="1" t="str">
        <f>"00092575"</f>
        <v>00092575</v>
      </c>
      <c r="B45" s="1" t="str">
        <f t="shared" si="0"/>
        <v xml:space="preserve">  </v>
      </c>
      <c r="C45" s="4" t="s">
        <v>53</v>
      </c>
      <c r="D45" s="4" t="s">
        <v>0</v>
      </c>
      <c r="E45" s="4" t="s">
        <v>18</v>
      </c>
      <c r="F45" s="1" t="s">
        <v>0</v>
      </c>
      <c r="G45" s="20">
        <v>64.7</v>
      </c>
      <c r="H45" s="1" t="s">
        <v>15</v>
      </c>
      <c r="I45" s="1" t="s">
        <v>16</v>
      </c>
      <c r="J45" s="19" t="s">
        <v>16</v>
      </c>
    </row>
    <row r="46" spans="1:10" ht="45.75" customHeight="1" x14ac:dyDescent="0.25">
      <c r="A46" s="1" t="str">
        <f>"00092576"</f>
        <v>00092576</v>
      </c>
      <c r="B46" s="1" t="str">
        <f t="shared" si="0"/>
        <v xml:space="preserve">  </v>
      </c>
      <c r="C46" s="4" t="s">
        <v>54</v>
      </c>
      <c r="D46" s="4" t="s">
        <v>0</v>
      </c>
      <c r="E46" s="4" t="s">
        <v>18</v>
      </c>
      <c r="F46" s="1" t="s">
        <v>0</v>
      </c>
      <c r="G46" s="20">
        <v>33.99</v>
      </c>
      <c r="H46" s="1" t="s">
        <v>15</v>
      </c>
      <c r="I46" s="1" t="s">
        <v>16</v>
      </c>
      <c r="J46" s="19" t="s">
        <v>16</v>
      </c>
    </row>
    <row r="47" spans="1:10" ht="29.25" customHeight="1" x14ac:dyDescent="0.25">
      <c r="A47" s="1" t="str">
        <f>"00092577"</f>
        <v>00092577</v>
      </c>
      <c r="B47" s="1" t="str">
        <f t="shared" si="0"/>
        <v xml:space="preserve">  </v>
      </c>
      <c r="C47" s="4" t="s">
        <v>55</v>
      </c>
      <c r="D47" s="4" t="s">
        <v>0</v>
      </c>
      <c r="E47" s="4" t="s">
        <v>18</v>
      </c>
      <c r="F47" s="1" t="s">
        <v>0</v>
      </c>
      <c r="G47" s="20">
        <v>8.77</v>
      </c>
      <c r="H47" s="1" t="s">
        <v>15</v>
      </c>
      <c r="I47" s="1" t="s">
        <v>16</v>
      </c>
      <c r="J47" s="19" t="s">
        <v>16</v>
      </c>
    </row>
    <row r="48" spans="1:10" ht="42.75" customHeight="1" x14ac:dyDescent="0.25">
      <c r="A48" s="1" t="str">
        <f>"00092579"</f>
        <v>00092579</v>
      </c>
      <c r="B48" s="1" t="str">
        <f t="shared" si="0"/>
        <v xml:space="preserve">  </v>
      </c>
      <c r="C48" s="4" t="s">
        <v>56</v>
      </c>
      <c r="D48" s="4" t="s">
        <v>0</v>
      </c>
      <c r="E48" s="4" t="s">
        <v>18</v>
      </c>
      <c r="F48" s="1" t="s">
        <v>0</v>
      </c>
      <c r="G48" s="20">
        <v>38.380000000000003</v>
      </c>
      <c r="H48" s="2">
        <v>35.19</v>
      </c>
      <c r="I48" s="1" t="s">
        <v>16</v>
      </c>
      <c r="J48" s="19" t="s">
        <v>16</v>
      </c>
    </row>
    <row r="49" spans="1:10" ht="44.25" customHeight="1" x14ac:dyDescent="0.25">
      <c r="A49" s="1" t="str">
        <f>"00092582"</f>
        <v>00092582</v>
      </c>
      <c r="B49" s="1" t="str">
        <f t="shared" si="0"/>
        <v xml:space="preserve">  </v>
      </c>
      <c r="C49" s="4" t="s">
        <v>57</v>
      </c>
      <c r="D49" s="4" t="s">
        <v>0</v>
      </c>
      <c r="E49" s="4" t="s">
        <v>18</v>
      </c>
      <c r="F49" s="1" t="s">
        <v>0</v>
      </c>
      <c r="G49" s="20">
        <v>63.61</v>
      </c>
      <c r="H49" s="1" t="s">
        <v>15</v>
      </c>
      <c r="I49" s="1" t="s">
        <v>16</v>
      </c>
      <c r="J49" s="19" t="s">
        <v>16</v>
      </c>
    </row>
    <row r="50" spans="1:10" ht="29.25" x14ac:dyDescent="0.25">
      <c r="A50" s="1" t="str">
        <f>"00092583"</f>
        <v>00092583</v>
      </c>
      <c r="B50" s="1" t="str">
        <f t="shared" si="0"/>
        <v xml:space="preserve">  </v>
      </c>
      <c r="C50" s="4" t="s">
        <v>58</v>
      </c>
      <c r="D50" s="4" t="s">
        <v>0</v>
      </c>
      <c r="E50" s="4" t="s">
        <v>48</v>
      </c>
      <c r="F50" s="1" t="s">
        <v>0</v>
      </c>
      <c r="G50" s="20">
        <v>39.479999999999997</v>
      </c>
      <c r="H50" s="1" t="s">
        <v>15</v>
      </c>
      <c r="I50" s="1" t="s">
        <v>16</v>
      </c>
      <c r="J50" s="19" t="s">
        <v>16</v>
      </c>
    </row>
    <row r="51" spans="1:10" ht="29.25" customHeight="1" x14ac:dyDescent="0.25">
      <c r="A51" s="1" t="str">
        <f>"00092584"</f>
        <v>00092584</v>
      </c>
      <c r="B51" s="1" t="str">
        <f t="shared" si="0"/>
        <v xml:space="preserve">  </v>
      </c>
      <c r="C51" s="4" t="s">
        <v>59</v>
      </c>
      <c r="D51" s="4" t="s">
        <v>0</v>
      </c>
      <c r="E51" s="4" t="s">
        <v>18</v>
      </c>
      <c r="F51" s="1" t="s">
        <v>0</v>
      </c>
      <c r="G51" s="20">
        <v>74.02</v>
      </c>
      <c r="H51" s="1" t="s">
        <v>15</v>
      </c>
      <c r="I51" s="1" t="s">
        <v>16</v>
      </c>
      <c r="J51" s="19" t="s">
        <v>16</v>
      </c>
    </row>
    <row r="52" spans="1:10" ht="115.5" customHeight="1" x14ac:dyDescent="0.25">
      <c r="A52" s="1" t="str">
        <f>"00092587"</f>
        <v>00092587</v>
      </c>
      <c r="B52" s="1" t="str">
        <f t="shared" si="0"/>
        <v xml:space="preserve">  </v>
      </c>
      <c r="C52" s="4" t="s">
        <v>117</v>
      </c>
      <c r="D52" s="4" t="s">
        <v>0</v>
      </c>
      <c r="E52" s="4" t="s">
        <v>18</v>
      </c>
      <c r="F52" s="1" t="s">
        <v>0</v>
      </c>
      <c r="G52" s="20">
        <v>65.8</v>
      </c>
      <c r="H52" s="1" t="s">
        <v>15</v>
      </c>
      <c r="I52" s="1" t="s">
        <v>16</v>
      </c>
      <c r="J52" s="19" t="s">
        <v>16</v>
      </c>
    </row>
    <row r="53" spans="1:10" ht="114.75" x14ac:dyDescent="0.25">
      <c r="A53" s="1" t="str">
        <f>"00092587"</f>
        <v>00092587</v>
      </c>
      <c r="B53" s="1" t="str">
        <f>"26"</f>
        <v>26</v>
      </c>
      <c r="C53" s="4" t="s">
        <v>60</v>
      </c>
      <c r="D53" s="4" t="s">
        <v>0</v>
      </c>
      <c r="E53" s="4" t="s">
        <v>18</v>
      </c>
      <c r="F53" s="1" t="s">
        <v>0</v>
      </c>
      <c r="G53" s="20">
        <v>16.45</v>
      </c>
      <c r="H53" s="1" t="s">
        <v>15</v>
      </c>
      <c r="I53" s="1" t="s">
        <v>16</v>
      </c>
      <c r="J53" s="19" t="s">
        <v>16</v>
      </c>
    </row>
    <row r="54" spans="1:10" ht="102" customHeight="1" x14ac:dyDescent="0.25">
      <c r="A54" s="1" t="str">
        <f>"00092588"</f>
        <v>00092588</v>
      </c>
      <c r="B54" s="1" t="str">
        <f>"  "</f>
        <v xml:space="preserve">  </v>
      </c>
      <c r="C54" s="4" t="s">
        <v>61</v>
      </c>
      <c r="D54" s="4" t="s">
        <v>0</v>
      </c>
      <c r="E54" s="4" t="s">
        <v>18</v>
      </c>
      <c r="F54" s="1" t="s">
        <v>0</v>
      </c>
      <c r="G54" s="20">
        <v>95.96</v>
      </c>
      <c r="H54" s="1" t="s">
        <v>15</v>
      </c>
      <c r="I54" s="1" t="s">
        <v>16</v>
      </c>
      <c r="J54" s="19" t="s">
        <v>16</v>
      </c>
    </row>
    <row r="55" spans="1:10" ht="86.25" x14ac:dyDescent="0.25">
      <c r="A55" s="1" t="str">
        <f>"00092588"</f>
        <v>00092588</v>
      </c>
      <c r="B55" s="1" t="str">
        <f>"TC"</f>
        <v>TC</v>
      </c>
      <c r="C55" s="4" t="s">
        <v>62</v>
      </c>
      <c r="D55" s="4" t="s">
        <v>0</v>
      </c>
      <c r="E55" s="4" t="s">
        <v>18</v>
      </c>
      <c r="F55" s="1" t="s">
        <v>0</v>
      </c>
      <c r="G55" s="20">
        <v>68.540000000000006</v>
      </c>
      <c r="H55" s="1" t="s">
        <v>15</v>
      </c>
      <c r="I55" s="1" t="s">
        <v>16</v>
      </c>
      <c r="J55" s="19" t="s">
        <v>16</v>
      </c>
    </row>
    <row r="56" spans="1:10" ht="86.25" x14ac:dyDescent="0.25">
      <c r="A56" s="1" t="str">
        <f>"00092588"</f>
        <v>00092588</v>
      </c>
      <c r="B56" s="1" t="str">
        <f>"26"</f>
        <v>26</v>
      </c>
      <c r="C56" s="4" t="s">
        <v>62</v>
      </c>
      <c r="D56" s="4" t="s">
        <v>0</v>
      </c>
      <c r="E56" s="4" t="s">
        <v>18</v>
      </c>
      <c r="F56" s="1" t="s">
        <v>0</v>
      </c>
      <c r="G56" s="20">
        <v>27.42</v>
      </c>
      <c r="H56" s="1" t="s">
        <v>15</v>
      </c>
      <c r="I56" s="1" t="s">
        <v>16</v>
      </c>
      <c r="J56" s="19" t="s">
        <v>16</v>
      </c>
    </row>
    <row r="57" spans="1:10" ht="48.75" customHeight="1" x14ac:dyDescent="0.25">
      <c r="A57" s="1" t="str">
        <f>"00092590"</f>
        <v>00092590</v>
      </c>
      <c r="B57" s="1" t="str">
        <f t="shared" ref="B57:B97" si="1">"  "</f>
        <v xml:space="preserve">  </v>
      </c>
      <c r="C57" s="4" t="s">
        <v>63</v>
      </c>
      <c r="D57" s="4" t="s">
        <v>0</v>
      </c>
      <c r="E57" s="4" t="s">
        <v>64</v>
      </c>
      <c r="F57" s="1" t="s">
        <v>0</v>
      </c>
      <c r="G57" s="21" t="s">
        <v>64</v>
      </c>
      <c r="H57" s="1" t="s">
        <v>15</v>
      </c>
      <c r="I57" s="1" t="s">
        <v>16</v>
      </c>
      <c r="J57" s="19" t="s">
        <v>16</v>
      </c>
    </row>
    <row r="58" spans="1:10" ht="46.5" customHeight="1" x14ac:dyDescent="0.25">
      <c r="A58" s="1" t="str">
        <f>"00092591"</f>
        <v>00092591</v>
      </c>
      <c r="B58" s="1" t="str">
        <f t="shared" si="1"/>
        <v xml:space="preserve">  </v>
      </c>
      <c r="C58" s="4" t="s">
        <v>65</v>
      </c>
      <c r="D58" s="4" t="s">
        <v>0</v>
      </c>
      <c r="E58" s="4" t="s">
        <v>64</v>
      </c>
      <c r="F58" s="1" t="s">
        <v>0</v>
      </c>
      <c r="G58" s="21" t="s">
        <v>64</v>
      </c>
      <c r="H58" s="1" t="s">
        <v>15</v>
      </c>
      <c r="I58" s="1" t="s">
        <v>16</v>
      </c>
      <c r="J58" s="19" t="s">
        <v>16</v>
      </c>
    </row>
    <row r="59" spans="1:10" ht="45" customHeight="1" x14ac:dyDescent="0.25">
      <c r="A59" s="1" t="str">
        <f>"00092592"</f>
        <v>00092592</v>
      </c>
      <c r="B59" s="1" t="str">
        <f t="shared" si="1"/>
        <v xml:space="preserve">  </v>
      </c>
      <c r="C59" s="4" t="s">
        <v>66</v>
      </c>
      <c r="D59" s="4" t="s">
        <v>0</v>
      </c>
      <c r="E59" s="4" t="s">
        <v>64</v>
      </c>
      <c r="F59" s="1" t="s">
        <v>0</v>
      </c>
      <c r="G59" s="21" t="s">
        <v>64</v>
      </c>
      <c r="H59" s="1" t="s">
        <v>15</v>
      </c>
      <c r="I59" s="1" t="s">
        <v>16</v>
      </c>
      <c r="J59" s="19" t="s">
        <v>16</v>
      </c>
    </row>
    <row r="60" spans="1:10" ht="29.25" x14ac:dyDescent="0.25">
      <c r="A60" s="1" t="str">
        <f>"00092593"</f>
        <v>00092593</v>
      </c>
      <c r="B60" s="1" t="str">
        <f t="shared" si="1"/>
        <v xml:space="preserve">  </v>
      </c>
      <c r="C60" s="4" t="s">
        <v>67</v>
      </c>
      <c r="D60" s="4" t="s">
        <v>0</v>
      </c>
      <c r="E60" s="4" t="s">
        <v>64</v>
      </c>
      <c r="F60" s="1" t="s">
        <v>0</v>
      </c>
      <c r="G60" s="21" t="s">
        <v>64</v>
      </c>
      <c r="H60" s="1" t="s">
        <v>15</v>
      </c>
      <c r="I60" s="1" t="s">
        <v>16</v>
      </c>
      <c r="J60" s="19" t="s">
        <v>16</v>
      </c>
    </row>
    <row r="61" spans="1:10" ht="56.25" customHeight="1" x14ac:dyDescent="0.25">
      <c r="A61" s="1" t="str">
        <f>"00092594"</f>
        <v>00092594</v>
      </c>
      <c r="B61" s="1" t="str">
        <f t="shared" si="1"/>
        <v xml:space="preserve">  </v>
      </c>
      <c r="C61" s="4" t="s">
        <v>68</v>
      </c>
      <c r="D61" s="4" t="s">
        <v>0</v>
      </c>
      <c r="E61" s="4" t="s">
        <v>64</v>
      </c>
      <c r="F61" s="1" t="s">
        <v>0</v>
      </c>
      <c r="G61" s="21" t="s">
        <v>64</v>
      </c>
      <c r="H61" s="1" t="s">
        <v>15</v>
      </c>
      <c r="I61" s="1" t="s">
        <v>16</v>
      </c>
      <c r="J61" s="19" t="s">
        <v>16</v>
      </c>
    </row>
    <row r="62" spans="1:10" ht="40.5" customHeight="1" x14ac:dyDescent="0.25">
      <c r="A62" s="1" t="str">
        <f>"00092595"</f>
        <v>00092595</v>
      </c>
      <c r="B62" s="1" t="str">
        <f t="shared" si="1"/>
        <v xml:space="preserve">  </v>
      </c>
      <c r="C62" s="4" t="s">
        <v>69</v>
      </c>
      <c r="D62" s="4" t="s">
        <v>0</v>
      </c>
      <c r="E62" s="4" t="s">
        <v>64</v>
      </c>
      <c r="F62" s="1" t="s">
        <v>0</v>
      </c>
      <c r="G62" s="21" t="s">
        <v>64</v>
      </c>
      <c r="H62" s="1" t="s">
        <v>15</v>
      </c>
      <c r="I62" s="1" t="s">
        <v>16</v>
      </c>
      <c r="J62" s="19" t="s">
        <v>16</v>
      </c>
    </row>
    <row r="63" spans="1:10" ht="43.5" x14ac:dyDescent="0.25">
      <c r="A63" s="1" t="str">
        <f>"00092596"</f>
        <v>00092596</v>
      </c>
      <c r="B63" s="1" t="str">
        <f t="shared" si="1"/>
        <v xml:space="preserve">  </v>
      </c>
      <c r="C63" s="4" t="s">
        <v>70</v>
      </c>
      <c r="D63" s="4" t="s">
        <v>0</v>
      </c>
      <c r="E63" s="4" t="s">
        <v>18</v>
      </c>
      <c r="F63" s="1" t="s">
        <v>0</v>
      </c>
      <c r="G63" s="20">
        <v>32.9</v>
      </c>
      <c r="H63" s="1" t="s">
        <v>15</v>
      </c>
      <c r="I63" s="1" t="s">
        <v>16</v>
      </c>
      <c r="J63" s="19" t="s">
        <v>16</v>
      </c>
    </row>
    <row r="64" spans="1:10" ht="76.5" customHeight="1" x14ac:dyDescent="0.25">
      <c r="A64" s="1" t="str">
        <f>"00092597"</f>
        <v>00092597</v>
      </c>
      <c r="B64" s="1" t="str">
        <f t="shared" si="1"/>
        <v xml:space="preserve">  </v>
      </c>
      <c r="C64" s="4" t="s">
        <v>71</v>
      </c>
      <c r="D64" s="4" t="s">
        <v>0</v>
      </c>
      <c r="E64" s="4" t="s">
        <v>18</v>
      </c>
      <c r="F64" s="1" t="s">
        <v>0</v>
      </c>
      <c r="G64" s="20">
        <v>115.16</v>
      </c>
      <c r="H64" s="2">
        <v>68.290000000000006</v>
      </c>
      <c r="I64" s="1" t="s">
        <v>16</v>
      </c>
      <c r="J64" s="19" t="s">
        <v>16</v>
      </c>
    </row>
    <row r="65" spans="1:10" ht="75" customHeight="1" x14ac:dyDescent="0.25">
      <c r="A65" s="1" t="str">
        <f>"00092601"</f>
        <v>00092601</v>
      </c>
      <c r="B65" s="1" t="str">
        <f t="shared" si="1"/>
        <v xml:space="preserve">  </v>
      </c>
      <c r="C65" s="4" t="s">
        <v>72</v>
      </c>
      <c r="D65" s="4" t="s">
        <v>0</v>
      </c>
      <c r="E65" s="4" t="s">
        <v>18</v>
      </c>
      <c r="F65" s="1" t="s">
        <v>0</v>
      </c>
      <c r="G65" s="20">
        <v>97.05</v>
      </c>
      <c r="H65" s="2">
        <v>88.03</v>
      </c>
      <c r="I65" s="1">
        <v>95</v>
      </c>
      <c r="J65" s="19" t="s">
        <v>19</v>
      </c>
    </row>
    <row r="66" spans="1:10" ht="89.25" customHeight="1" x14ac:dyDescent="0.25">
      <c r="A66" s="1" t="str">
        <f>"00092602"</f>
        <v>00092602</v>
      </c>
      <c r="B66" s="1" t="str">
        <f t="shared" si="1"/>
        <v xml:space="preserve">  </v>
      </c>
      <c r="C66" s="4" t="s">
        <v>73</v>
      </c>
      <c r="D66" s="4" t="s">
        <v>0</v>
      </c>
      <c r="E66" s="4" t="s">
        <v>18</v>
      </c>
      <c r="F66" s="1" t="s">
        <v>0</v>
      </c>
      <c r="G66" s="20">
        <v>67.45</v>
      </c>
      <c r="H66" s="2">
        <v>56.98</v>
      </c>
      <c r="I66" s="1">
        <v>95</v>
      </c>
      <c r="J66" s="19" t="s">
        <v>19</v>
      </c>
    </row>
    <row r="67" spans="1:10" ht="70.5" customHeight="1" x14ac:dyDescent="0.25">
      <c r="A67" s="1" t="str">
        <f>"00092603"</f>
        <v>00092603</v>
      </c>
      <c r="B67" s="1" t="str">
        <f t="shared" si="1"/>
        <v xml:space="preserve">  </v>
      </c>
      <c r="C67" s="4" t="s">
        <v>74</v>
      </c>
      <c r="D67" s="4" t="s">
        <v>0</v>
      </c>
      <c r="E67" s="4" t="s">
        <v>18</v>
      </c>
      <c r="F67" s="1" t="s">
        <v>0</v>
      </c>
      <c r="G67" s="20">
        <v>64.150000000000006</v>
      </c>
      <c r="H67" s="2">
        <v>57.86</v>
      </c>
      <c r="I67" s="1">
        <v>95</v>
      </c>
      <c r="J67" s="19" t="s">
        <v>19</v>
      </c>
    </row>
    <row r="68" spans="1:10" ht="90.75" customHeight="1" x14ac:dyDescent="0.25">
      <c r="A68" s="1" t="str">
        <f>"00092604"</f>
        <v>00092604</v>
      </c>
      <c r="B68" s="1" t="str">
        <f t="shared" si="1"/>
        <v xml:space="preserve">  </v>
      </c>
      <c r="C68" s="4" t="s">
        <v>75</v>
      </c>
      <c r="D68" s="4" t="s">
        <v>0</v>
      </c>
      <c r="E68" s="4" t="s">
        <v>18</v>
      </c>
      <c r="F68" s="1" t="s">
        <v>0</v>
      </c>
      <c r="G68" s="20">
        <v>42.76</v>
      </c>
      <c r="H68" s="2">
        <v>36.99</v>
      </c>
      <c r="I68" s="1">
        <v>95</v>
      </c>
      <c r="J68" s="19" t="s">
        <v>19</v>
      </c>
    </row>
    <row r="69" spans="1:10" ht="120" customHeight="1" x14ac:dyDescent="0.25">
      <c r="A69" s="1" t="str">
        <f>"00092607"</f>
        <v>00092607</v>
      </c>
      <c r="B69" s="1" t="str">
        <f t="shared" si="1"/>
        <v xml:space="preserve">  </v>
      </c>
      <c r="C69" s="4" t="s">
        <v>76</v>
      </c>
      <c r="D69" s="4" t="s">
        <v>0</v>
      </c>
      <c r="E69" s="4" t="s">
        <v>18</v>
      </c>
      <c r="F69" s="1" t="s">
        <v>0</v>
      </c>
      <c r="G69" s="20">
        <v>91.03</v>
      </c>
      <c r="H69" s="1" t="s">
        <v>15</v>
      </c>
      <c r="I69" s="1" t="s">
        <v>16</v>
      </c>
      <c r="J69" s="19" t="s">
        <v>16</v>
      </c>
    </row>
    <row r="70" spans="1:10" ht="116.25" customHeight="1" x14ac:dyDescent="0.25">
      <c r="A70" s="1" t="str">
        <f>"00092608"</f>
        <v>00092608</v>
      </c>
      <c r="B70" s="1" t="str">
        <f t="shared" si="1"/>
        <v xml:space="preserve">  </v>
      </c>
      <c r="C70" s="4" t="s">
        <v>77</v>
      </c>
      <c r="D70" s="4" t="s">
        <v>0</v>
      </c>
      <c r="E70" s="4" t="s">
        <v>18</v>
      </c>
      <c r="F70" s="1" t="s">
        <v>0</v>
      </c>
      <c r="G70" s="20">
        <v>51</v>
      </c>
      <c r="H70" s="1" t="s">
        <v>15</v>
      </c>
      <c r="I70" s="1" t="s">
        <v>16</v>
      </c>
      <c r="J70" s="19" t="s">
        <v>16</v>
      </c>
    </row>
    <row r="71" spans="1:10" ht="82.5" customHeight="1" x14ac:dyDescent="0.25">
      <c r="A71" s="1" t="str">
        <f>"00092609"</f>
        <v>00092609</v>
      </c>
      <c r="B71" s="1" t="str">
        <f t="shared" si="1"/>
        <v xml:space="preserve">  </v>
      </c>
      <c r="C71" s="4" t="s">
        <v>78</v>
      </c>
      <c r="D71" s="4" t="s">
        <v>0</v>
      </c>
      <c r="E71" s="4" t="s">
        <v>18</v>
      </c>
      <c r="F71" s="1" t="s">
        <v>0</v>
      </c>
      <c r="G71" s="20">
        <v>45.51</v>
      </c>
      <c r="H71" s="1" t="s">
        <v>15</v>
      </c>
      <c r="I71" s="1">
        <v>95</v>
      </c>
      <c r="J71" s="19" t="s">
        <v>19</v>
      </c>
    </row>
    <row r="72" spans="1:10" ht="57" customHeight="1" x14ac:dyDescent="0.25">
      <c r="A72" s="1" t="str">
        <f>"00092610"</f>
        <v>00092610</v>
      </c>
      <c r="B72" s="1" t="str">
        <f t="shared" si="1"/>
        <v xml:space="preserve">  </v>
      </c>
      <c r="C72" s="4" t="s">
        <v>79</v>
      </c>
      <c r="D72" s="4" t="s">
        <v>0</v>
      </c>
      <c r="E72" s="4" t="s">
        <v>18</v>
      </c>
      <c r="F72" s="1" t="s">
        <v>0</v>
      </c>
      <c r="G72" s="20">
        <v>95.96</v>
      </c>
      <c r="H72" s="2">
        <v>59.11</v>
      </c>
      <c r="I72" s="1" t="s">
        <v>16</v>
      </c>
      <c r="J72" s="19" t="s">
        <v>16</v>
      </c>
    </row>
    <row r="73" spans="1:10" ht="69" customHeight="1" x14ac:dyDescent="0.25">
      <c r="A73" s="1" t="str">
        <f>"00092611"</f>
        <v>00092611</v>
      </c>
      <c r="B73" s="1" t="str">
        <f t="shared" si="1"/>
        <v xml:space="preserve">  </v>
      </c>
      <c r="C73" s="4" t="s">
        <v>80</v>
      </c>
      <c r="D73" s="4" t="s">
        <v>0</v>
      </c>
      <c r="E73" s="4" t="s">
        <v>18</v>
      </c>
      <c r="F73" s="1" t="s">
        <v>0</v>
      </c>
      <c r="G73" s="20">
        <v>95.96</v>
      </c>
      <c r="H73" s="1" t="s">
        <v>15</v>
      </c>
      <c r="I73" s="1" t="s">
        <v>16</v>
      </c>
      <c r="J73" s="19" t="s">
        <v>16</v>
      </c>
    </row>
    <row r="74" spans="1:10" ht="100.5" customHeight="1" x14ac:dyDescent="0.25">
      <c r="A74" s="1" t="str">
        <f>"00092626"</f>
        <v>00092626</v>
      </c>
      <c r="B74" s="1" t="str">
        <f t="shared" si="1"/>
        <v xml:space="preserve">  </v>
      </c>
      <c r="C74" s="4" t="s">
        <v>81</v>
      </c>
      <c r="D74" s="4" t="s">
        <v>0</v>
      </c>
      <c r="E74" s="4" t="s">
        <v>18</v>
      </c>
      <c r="F74" s="1" t="s">
        <v>0</v>
      </c>
      <c r="G74" s="20">
        <v>71.290000000000006</v>
      </c>
      <c r="H74" s="2">
        <v>68.72</v>
      </c>
      <c r="I74" s="1" t="s">
        <v>16</v>
      </c>
      <c r="J74" s="19" t="s">
        <v>16</v>
      </c>
    </row>
    <row r="75" spans="1:10" ht="102" customHeight="1" x14ac:dyDescent="0.25">
      <c r="A75" s="1" t="str">
        <f>"00092627"</f>
        <v>00092627</v>
      </c>
      <c r="B75" s="1" t="str">
        <f t="shared" si="1"/>
        <v xml:space="preserve">  </v>
      </c>
      <c r="C75" s="4" t="s">
        <v>82</v>
      </c>
      <c r="D75" s="4" t="s">
        <v>0</v>
      </c>
      <c r="E75" s="4" t="s">
        <v>18</v>
      </c>
      <c r="F75" s="1" t="s">
        <v>0</v>
      </c>
      <c r="G75" s="20">
        <v>21.93</v>
      </c>
      <c r="H75" s="2">
        <v>21.11</v>
      </c>
      <c r="I75" s="1" t="s">
        <v>16</v>
      </c>
      <c r="J75" s="19" t="s">
        <v>16</v>
      </c>
    </row>
    <row r="76" spans="1:10" ht="57" customHeight="1" x14ac:dyDescent="0.25">
      <c r="A76" s="1" t="str">
        <f>"00092628"</f>
        <v>00092628</v>
      </c>
      <c r="B76" s="1" t="str">
        <f t="shared" si="1"/>
        <v xml:space="preserve">  </v>
      </c>
      <c r="C76" s="4" t="s">
        <v>83</v>
      </c>
      <c r="D76" s="4" t="s">
        <v>0</v>
      </c>
      <c r="E76" s="4" t="s">
        <v>14</v>
      </c>
      <c r="F76" s="1" t="s">
        <v>0</v>
      </c>
      <c r="G76" s="21" t="s">
        <v>14</v>
      </c>
      <c r="H76" s="1" t="s">
        <v>15</v>
      </c>
      <c r="I76" s="1" t="s">
        <v>16</v>
      </c>
      <c r="J76" s="19" t="s">
        <v>16</v>
      </c>
    </row>
    <row r="77" spans="1:10" ht="56.25" customHeight="1" x14ac:dyDescent="0.25">
      <c r="A77" s="1" t="str">
        <f>"00092629"</f>
        <v>00092629</v>
      </c>
      <c r="B77" s="1" t="str">
        <f t="shared" si="1"/>
        <v xml:space="preserve">  </v>
      </c>
      <c r="C77" s="4" t="s">
        <v>84</v>
      </c>
      <c r="D77" s="4" t="s">
        <v>0</v>
      </c>
      <c r="E77" s="4" t="s">
        <v>14</v>
      </c>
      <c r="F77" s="1" t="s">
        <v>0</v>
      </c>
      <c r="G77" s="21" t="s">
        <v>14</v>
      </c>
      <c r="H77" s="1" t="s">
        <v>15</v>
      </c>
      <c r="I77" s="1" t="s">
        <v>16</v>
      </c>
      <c r="J77" s="19" t="s">
        <v>16</v>
      </c>
    </row>
    <row r="78" spans="1:10" ht="58.5" customHeight="1" x14ac:dyDescent="0.25">
      <c r="A78" s="1" t="str">
        <f>"00092631"</f>
        <v>00092631</v>
      </c>
      <c r="B78" s="1" t="str">
        <f t="shared" si="1"/>
        <v xml:space="preserve">  </v>
      </c>
      <c r="C78" s="4" t="s">
        <v>85</v>
      </c>
      <c r="D78" s="4" t="s">
        <v>0</v>
      </c>
      <c r="E78" s="4" t="s">
        <v>14</v>
      </c>
      <c r="F78" s="1" t="s">
        <v>0</v>
      </c>
      <c r="G78" s="21" t="s">
        <v>14</v>
      </c>
      <c r="H78" s="1" t="s">
        <v>15</v>
      </c>
      <c r="I78" s="1" t="s">
        <v>16</v>
      </c>
      <c r="J78" s="19" t="s">
        <v>16</v>
      </c>
    </row>
    <row r="79" spans="1:10" ht="74.25" customHeight="1" x14ac:dyDescent="0.25">
      <c r="A79" s="1" t="str">
        <f>"00092632"</f>
        <v>00092632</v>
      </c>
      <c r="B79" s="1" t="str">
        <f t="shared" si="1"/>
        <v xml:space="preserve">  </v>
      </c>
      <c r="C79" s="4" t="s">
        <v>86</v>
      </c>
      <c r="D79" s="4" t="s">
        <v>0</v>
      </c>
      <c r="E79" s="4" t="s">
        <v>14</v>
      </c>
      <c r="F79" s="1" t="s">
        <v>0</v>
      </c>
      <c r="G79" s="21" t="s">
        <v>14</v>
      </c>
      <c r="H79" s="1" t="s">
        <v>15</v>
      </c>
      <c r="I79" s="1" t="s">
        <v>16</v>
      </c>
      <c r="J79" s="19" t="s">
        <v>16</v>
      </c>
    </row>
    <row r="80" spans="1:10" ht="54.75" customHeight="1" x14ac:dyDescent="0.25">
      <c r="A80" s="1" t="str">
        <f>"00092634"</f>
        <v>00092634</v>
      </c>
      <c r="B80" s="1" t="str">
        <f t="shared" si="1"/>
        <v xml:space="preserve">  </v>
      </c>
      <c r="C80" s="4" t="s">
        <v>87</v>
      </c>
      <c r="D80" s="4" t="s">
        <v>0</v>
      </c>
      <c r="E80" s="4" t="s">
        <v>14</v>
      </c>
      <c r="F80" s="1" t="s">
        <v>0</v>
      </c>
      <c r="G80" s="21" t="s">
        <v>14</v>
      </c>
      <c r="H80" s="1" t="s">
        <v>15</v>
      </c>
      <c r="I80" s="1" t="s">
        <v>16</v>
      </c>
      <c r="J80" s="19" t="s">
        <v>16</v>
      </c>
    </row>
    <row r="81" spans="1:10" ht="57.75" x14ac:dyDescent="0.25">
      <c r="A81" s="1" t="str">
        <f>"00092635"</f>
        <v>00092635</v>
      </c>
      <c r="B81" s="1" t="str">
        <f t="shared" si="1"/>
        <v xml:space="preserve">  </v>
      </c>
      <c r="C81" s="4" t="s">
        <v>88</v>
      </c>
      <c r="D81" s="4" t="s">
        <v>0</v>
      </c>
      <c r="E81" s="4" t="s">
        <v>14</v>
      </c>
      <c r="F81" s="1" t="s">
        <v>0</v>
      </c>
      <c r="G81" s="21" t="s">
        <v>14</v>
      </c>
      <c r="H81" s="1" t="s">
        <v>15</v>
      </c>
      <c r="I81" s="1" t="s">
        <v>16</v>
      </c>
      <c r="J81" s="19" t="s">
        <v>16</v>
      </c>
    </row>
    <row r="82" spans="1:10" ht="74.25" customHeight="1" x14ac:dyDescent="0.25">
      <c r="A82" s="1" t="str">
        <f>"00092636"</f>
        <v>00092636</v>
      </c>
      <c r="B82" s="1" t="str">
        <f t="shared" si="1"/>
        <v xml:space="preserve">  </v>
      </c>
      <c r="C82" s="4" t="s">
        <v>89</v>
      </c>
      <c r="D82" s="4" t="s">
        <v>0</v>
      </c>
      <c r="E82" s="4" t="s">
        <v>14</v>
      </c>
      <c r="F82" s="1" t="s">
        <v>0</v>
      </c>
      <c r="G82" s="21" t="s">
        <v>14</v>
      </c>
      <c r="H82" s="1" t="s">
        <v>15</v>
      </c>
      <c r="I82" s="1" t="s">
        <v>16</v>
      </c>
      <c r="J82" s="19" t="s">
        <v>16</v>
      </c>
    </row>
    <row r="83" spans="1:10" ht="76.5" customHeight="1" x14ac:dyDescent="0.25">
      <c r="A83" s="1" t="str">
        <f>"00092637"</f>
        <v>00092637</v>
      </c>
      <c r="B83" s="1" t="str">
        <f t="shared" si="1"/>
        <v xml:space="preserve">  </v>
      </c>
      <c r="C83" s="4" t="s">
        <v>90</v>
      </c>
      <c r="D83" s="4" t="s">
        <v>0</v>
      </c>
      <c r="E83" s="4" t="s">
        <v>14</v>
      </c>
      <c r="F83" s="1" t="s">
        <v>0</v>
      </c>
      <c r="G83" s="21" t="s">
        <v>14</v>
      </c>
      <c r="H83" s="1" t="s">
        <v>15</v>
      </c>
      <c r="I83" s="1" t="s">
        <v>16</v>
      </c>
      <c r="J83" s="19" t="s">
        <v>16</v>
      </c>
    </row>
    <row r="84" spans="1:10" ht="57" customHeight="1" x14ac:dyDescent="0.25">
      <c r="A84" s="1" t="str">
        <f>"00092638"</f>
        <v>00092638</v>
      </c>
      <c r="B84" s="1" t="str">
        <f t="shared" si="1"/>
        <v xml:space="preserve">  </v>
      </c>
      <c r="C84" s="4" t="s">
        <v>91</v>
      </c>
      <c r="D84" s="4" t="s">
        <v>0</v>
      </c>
      <c r="E84" s="4" t="s">
        <v>14</v>
      </c>
      <c r="F84" s="1" t="s">
        <v>0</v>
      </c>
      <c r="G84" s="21" t="s">
        <v>14</v>
      </c>
      <c r="H84" s="1" t="s">
        <v>15</v>
      </c>
      <c r="I84" s="1" t="s">
        <v>16</v>
      </c>
      <c r="J84" s="19" t="s">
        <v>16</v>
      </c>
    </row>
    <row r="85" spans="1:10" ht="57.75" customHeight="1" x14ac:dyDescent="0.25">
      <c r="A85" s="1" t="str">
        <f>"00092639"</f>
        <v>00092639</v>
      </c>
      <c r="B85" s="1" t="str">
        <f t="shared" si="1"/>
        <v xml:space="preserve">  </v>
      </c>
      <c r="C85" s="4" t="s">
        <v>92</v>
      </c>
      <c r="D85" s="4" t="s">
        <v>0</v>
      </c>
      <c r="E85" s="4" t="s">
        <v>14</v>
      </c>
      <c r="F85" s="1" t="s">
        <v>0</v>
      </c>
      <c r="G85" s="21" t="s">
        <v>14</v>
      </c>
      <c r="H85" s="1" t="s">
        <v>15</v>
      </c>
      <c r="I85" s="1" t="s">
        <v>16</v>
      </c>
      <c r="J85" s="19" t="s">
        <v>16</v>
      </c>
    </row>
    <row r="86" spans="1:10" ht="56.25" customHeight="1" x14ac:dyDescent="0.25">
      <c r="A86" s="1" t="str">
        <f>"00092641"</f>
        <v>00092641</v>
      </c>
      <c r="B86" s="1" t="str">
        <f t="shared" si="1"/>
        <v xml:space="preserve">  </v>
      </c>
      <c r="C86" s="4" t="s">
        <v>93</v>
      </c>
      <c r="D86" s="4" t="s">
        <v>0</v>
      </c>
      <c r="E86" s="4" t="s">
        <v>14</v>
      </c>
      <c r="F86" s="1" t="s">
        <v>0</v>
      </c>
      <c r="G86" s="21" t="s">
        <v>14</v>
      </c>
      <c r="H86" s="1" t="s">
        <v>15</v>
      </c>
      <c r="I86" s="1" t="s">
        <v>16</v>
      </c>
      <c r="J86" s="19" t="s">
        <v>16</v>
      </c>
    </row>
    <row r="87" spans="1:10" ht="65.25" customHeight="1" x14ac:dyDescent="0.25">
      <c r="A87" s="1" t="str">
        <f>"00092642"</f>
        <v>00092642</v>
      </c>
      <c r="B87" s="1" t="str">
        <f t="shared" si="1"/>
        <v xml:space="preserve">  </v>
      </c>
      <c r="C87" s="4" t="s">
        <v>94</v>
      </c>
      <c r="D87" s="4" t="s">
        <v>0</v>
      </c>
      <c r="E87" s="4" t="s">
        <v>14</v>
      </c>
      <c r="F87" s="1" t="s">
        <v>0</v>
      </c>
      <c r="G87" s="21" t="s">
        <v>14</v>
      </c>
      <c r="H87" s="1" t="s">
        <v>15</v>
      </c>
      <c r="I87" s="1" t="s">
        <v>16</v>
      </c>
      <c r="J87" s="19" t="s">
        <v>16</v>
      </c>
    </row>
    <row r="88" spans="1:10" ht="84.75" customHeight="1" x14ac:dyDescent="0.25">
      <c r="A88" s="1" t="str">
        <f>"00092650"</f>
        <v>00092650</v>
      </c>
      <c r="B88" s="1" t="str">
        <f t="shared" si="1"/>
        <v xml:space="preserve">  </v>
      </c>
      <c r="C88" s="4" t="s">
        <v>95</v>
      </c>
      <c r="D88" s="4" t="s">
        <v>0</v>
      </c>
      <c r="E88" s="4" t="s">
        <v>18</v>
      </c>
      <c r="F88" s="1" t="s">
        <v>0</v>
      </c>
      <c r="G88" s="20">
        <v>7.12</v>
      </c>
      <c r="H88" s="1" t="s">
        <v>15</v>
      </c>
      <c r="I88" s="1" t="s">
        <v>16</v>
      </c>
      <c r="J88" s="19" t="s">
        <v>16</v>
      </c>
    </row>
    <row r="89" spans="1:10" ht="86.25" x14ac:dyDescent="0.25">
      <c r="A89" s="1" t="str">
        <f>"00092651"</f>
        <v>00092651</v>
      </c>
      <c r="B89" s="1" t="str">
        <f t="shared" si="1"/>
        <v xml:space="preserve">  </v>
      </c>
      <c r="C89" s="4" t="s">
        <v>96</v>
      </c>
      <c r="D89" s="4" t="s">
        <v>0</v>
      </c>
      <c r="E89" s="4" t="s">
        <v>18</v>
      </c>
      <c r="F89" s="1" t="s">
        <v>0</v>
      </c>
      <c r="G89" s="20">
        <v>74.569999999999993</v>
      </c>
      <c r="H89" s="1" t="s">
        <v>15</v>
      </c>
      <c r="I89" s="1" t="s">
        <v>16</v>
      </c>
      <c r="J89" s="19" t="s">
        <v>16</v>
      </c>
    </row>
    <row r="90" spans="1:10" ht="86.25" x14ac:dyDescent="0.25">
      <c r="A90" s="1" t="str">
        <f>"00092652"</f>
        <v>00092652</v>
      </c>
      <c r="B90" s="1" t="str">
        <f t="shared" si="1"/>
        <v xml:space="preserve">  </v>
      </c>
      <c r="C90" s="4" t="s">
        <v>97</v>
      </c>
      <c r="D90" s="4" t="s">
        <v>0</v>
      </c>
      <c r="E90" s="4" t="s">
        <v>18</v>
      </c>
      <c r="F90" s="1" t="s">
        <v>0</v>
      </c>
      <c r="G90" s="20">
        <v>98.15</v>
      </c>
      <c r="H90" s="1" t="s">
        <v>15</v>
      </c>
      <c r="I90" s="1" t="s">
        <v>16</v>
      </c>
      <c r="J90" s="19" t="s">
        <v>16</v>
      </c>
    </row>
    <row r="91" spans="1:10" ht="72" x14ac:dyDescent="0.25">
      <c r="A91" s="1" t="str">
        <f>"00092653"</f>
        <v>00092653</v>
      </c>
      <c r="B91" s="1" t="str">
        <f t="shared" si="1"/>
        <v xml:space="preserve">  </v>
      </c>
      <c r="C91" s="4" t="s">
        <v>98</v>
      </c>
      <c r="D91" s="4" t="s">
        <v>0</v>
      </c>
      <c r="E91" s="4" t="s">
        <v>18</v>
      </c>
      <c r="F91" s="1" t="s">
        <v>0</v>
      </c>
      <c r="G91" s="20">
        <v>72.38</v>
      </c>
      <c r="H91" s="1" t="s">
        <v>15</v>
      </c>
      <c r="I91" s="1" t="s">
        <v>16</v>
      </c>
      <c r="J91" s="19" t="s">
        <v>16</v>
      </c>
    </row>
    <row r="92" spans="1:10" ht="75" customHeight="1" x14ac:dyDescent="0.25">
      <c r="A92" s="1" t="str">
        <f>"00092700"</f>
        <v>00092700</v>
      </c>
      <c r="B92" s="1" t="str">
        <f t="shared" si="1"/>
        <v xml:space="preserve">  </v>
      </c>
      <c r="C92" s="4" t="s">
        <v>99</v>
      </c>
      <c r="D92" s="4" t="s">
        <v>0</v>
      </c>
      <c r="E92" s="4" t="s">
        <v>100</v>
      </c>
      <c r="F92" s="1" t="s">
        <v>0</v>
      </c>
      <c r="G92" s="19" t="s">
        <v>114</v>
      </c>
      <c r="H92" s="1" t="s">
        <v>15</v>
      </c>
      <c r="I92" s="1" t="s">
        <v>16</v>
      </c>
      <c r="J92" s="19" t="s">
        <v>16</v>
      </c>
    </row>
    <row r="93" spans="1:10" ht="100.5" x14ac:dyDescent="0.25">
      <c r="A93" s="1" t="str">
        <f>"00097129"</f>
        <v>00097129</v>
      </c>
      <c r="B93" s="1" t="str">
        <f t="shared" si="1"/>
        <v xml:space="preserve">  </v>
      </c>
      <c r="C93" s="4" t="s">
        <v>101</v>
      </c>
      <c r="D93" s="4" t="s">
        <v>0</v>
      </c>
      <c r="E93" s="4" t="s">
        <v>102</v>
      </c>
      <c r="F93" s="1" t="s">
        <v>0</v>
      </c>
      <c r="G93" s="20">
        <v>30.81</v>
      </c>
      <c r="H93" s="1" t="s">
        <v>15</v>
      </c>
      <c r="I93" s="1" t="s">
        <v>16</v>
      </c>
      <c r="J93" s="19" t="s">
        <v>16</v>
      </c>
    </row>
    <row r="94" spans="1:10" ht="135.75" customHeight="1" x14ac:dyDescent="0.25">
      <c r="A94" s="1" t="str">
        <f>"00097130"</f>
        <v>00097130</v>
      </c>
      <c r="B94" s="1" t="str">
        <f t="shared" si="1"/>
        <v xml:space="preserve">  </v>
      </c>
      <c r="C94" s="4" t="s">
        <v>103</v>
      </c>
      <c r="D94" s="4" t="s">
        <v>0</v>
      </c>
      <c r="E94" s="4" t="s">
        <v>18</v>
      </c>
      <c r="F94" s="1" t="s">
        <v>0</v>
      </c>
      <c r="G94" s="20">
        <v>29.43</v>
      </c>
      <c r="H94" s="1" t="s">
        <v>15</v>
      </c>
      <c r="I94" s="1" t="s">
        <v>16</v>
      </c>
      <c r="J94" s="19" t="s">
        <v>16</v>
      </c>
    </row>
    <row r="95" spans="1:10" ht="121.5" customHeight="1" x14ac:dyDescent="0.25">
      <c r="A95" s="1" t="str">
        <f>"00097550"</f>
        <v>00097550</v>
      </c>
      <c r="B95" s="1" t="str">
        <f t="shared" si="1"/>
        <v xml:space="preserve">  </v>
      </c>
      <c r="C95" s="4" t="s">
        <v>104</v>
      </c>
      <c r="D95" s="4" t="s">
        <v>0</v>
      </c>
      <c r="E95" s="4" t="s">
        <v>105</v>
      </c>
      <c r="F95" s="1" t="s">
        <v>0</v>
      </c>
      <c r="G95" s="20">
        <v>38.380000000000003</v>
      </c>
      <c r="H95" s="1" t="s">
        <v>15</v>
      </c>
      <c r="I95" s="1">
        <v>95</v>
      </c>
      <c r="J95" s="19" t="s">
        <v>19</v>
      </c>
    </row>
    <row r="96" spans="1:10" ht="118.5" customHeight="1" x14ac:dyDescent="0.25">
      <c r="A96" s="1" t="str">
        <f>"00097551"</f>
        <v>00097551</v>
      </c>
      <c r="B96" s="1" t="str">
        <f t="shared" si="1"/>
        <v xml:space="preserve">  </v>
      </c>
      <c r="C96" s="4" t="s">
        <v>118</v>
      </c>
      <c r="D96" s="4" t="s">
        <v>0</v>
      </c>
      <c r="E96" s="4" t="s">
        <v>105</v>
      </c>
      <c r="F96" s="1" t="s">
        <v>0</v>
      </c>
      <c r="G96" s="20">
        <v>20.83</v>
      </c>
      <c r="H96" s="1" t="s">
        <v>15</v>
      </c>
      <c r="I96" s="1">
        <v>95</v>
      </c>
      <c r="J96" s="19" t="s">
        <v>19</v>
      </c>
    </row>
    <row r="97" spans="1:10" ht="101.25" customHeight="1" x14ac:dyDescent="0.25">
      <c r="A97" s="1" t="str">
        <f>"00097552"</f>
        <v>00097552</v>
      </c>
      <c r="B97" s="1" t="str">
        <f t="shared" si="1"/>
        <v xml:space="preserve">  </v>
      </c>
      <c r="C97" s="4" t="s">
        <v>106</v>
      </c>
      <c r="D97" s="4" t="s">
        <v>0</v>
      </c>
      <c r="E97" s="4" t="s">
        <v>105</v>
      </c>
      <c r="F97" s="1" t="s">
        <v>0</v>
      </c>
      <c r="G97" s="20">
        <v>10.96</v>
      </c>
      <c r="H97" s="1" t="s">
        <v>15</v>
      </c>
      <c r="I97" s="1">
        <v>95</v>
      </c>
      <c r="J97" s="1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Speech Pathology and Audiology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790C063-FC98-4D44-88C1-4303B7DBE684}"/>
</file>

<file path=customXml/itemProps2.xml><?xml version="1.0" encoding="utf-8"?>
<ds:datastoreItem xmlns:ds="http://schemas.openxmlformats.org/officeDocument/2006/customXml" ds:itemID="{9F5F7857-81DD-4C9F-B487-85F4D286B9F5}"/>
</file>

<file path=customXml/itemProps3.xml><?xml version="1.0" encoding="utf-8"?>
<ds:datastoreItem xmlns:ds="http://schemas.openxmlformats.org/officeDocument/2006/customXml" ds:itemID="{15E02236-3A4D-417C-B637-74B42ABDB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20_202606151002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2026-06-15T18:51:25Z</dcterms:created>
  <dcterms:modified xsi:type="dcterms:W3CDTF">2026-06-22T13:40:03Z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