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July 1, Fee schedules update\JULY 1, 2026\JULY FINAL FS\"/>
    </mc:Choice>
  </mc:AlternateContent>
  <xr:revisionPtr revIDLastSave="0" documentId="8_{630477C1-A3BA-405C-BB8E-A35E731B9044}" xr6:coauthVersionLast="47" xr6:coauthVersionMax="47" xr10:uidLastSave="{00000000-0000-0000-0000-000000000000}"/>
  <bookViews>
    <workbookView xWindow="28680" yWindow="-135" windowWidth="29040" windowHeight="17520" xr2:uid="{9B355B09-BBC7-4BAD-9E67-8F4A80DEDB49}"/>
  </bookViews>
  <sheets>
    <sheet name="17_202606151002" sheetId="1" r:id="rId1"/>
  </sheets>
  <definedNames>
    <definedName name="_xlnm._FilterDatabase" localSheetId="0" hidden="1">'17_202606151002'!$G$1:$G$57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</calcChain>
</file>

<file path=xl/sharedStrings.xml><?xml version="1.0" encoding="utf-8"?>
<sst xmlns="http://schemas.openxmlformats.org/spreadsheetml/2006/main" count="327" uniqueCount="74">
  <si>
    <t xml:space="preserve"> </t>
  </si>
  <si>
    <t>NON-FACILITY</t>
  </si>
  <si>
    <t>FACILITY</t>
  </si>
  <si>
    <t xml:space="preserve"> TELEHEALTH</t>
  </si>
  <si>
    <t>CODE</t>
  </si>
  <si>
    <t>MOD</t>
  </si>
  <si>
    <t>DESCRIPTION</t>
  </si>
  <si>
    <t>PA</t>
  </si>
  <si>
    <t>COMMENTS</t>
  </si>
  <si>
    <t>COPAY</t>
  </si>
  <si>
    <t xml:space="preserve">    RATE    </t>
  </si>
  <si>
    <t xml:space="preserve">  RATE  </t>
  </si>
  <si>
    <t xml:space="preserve"> MODIFIERS</t>
  </si>
  <si>
    <t xml:space="preserve"> POS</t>
  </si>
  <si>
    <t xml:space="preserve">TREATMENT OF SPEECH  LANGUAGE  VOICE  COMMUNICATION  AND/OR AUDITORY PROCESSING DISORDER; INDIVIDUAL                                            </t>
  </si>
  <si>
    <t xml:space="preserve">                                                                                                                                                </t>
  </si>
  <si>
    <t>02 10</t>
  </si>
  <si>
    <t xml:space="preserve">COMPUTERIZED DYNAMIC ASSESSMENT OF BALANCE AND POSTURAL INSTABILITY WITH MOTOR  CONTROL AND ADAPTATION TEST                                     </t>
  </si>
  <si>
    <t xml:space="preserve">         </t>
  </si>
  <si>
    <t xml:space="preserve">     </t>
  </si>
  <si>
    <t xml:space="preserve">EVALUATION OF ORAL AND PHARYNGEAL SWALLOWING FUNCTION                                                                                           </t>
  </si>
  <si>
    <t xml:space="preserve">MOTION FLUOROSCOPIC EVALUATION OF SWALLOWING FUNCTION BY CINE OR VIDEO RECORDING                                                                </t>
  </si>
  <si>
    <t xml:space="preserve">PHYSICAL MEDICINE TREATMENT  TRACTION  MECHANICAL                                                                                               </t>
  </si>
  <si>
    <t xml:space="preserve">PHYSICAL MEDICINE TREATMENT ELECTRICAL STIMULATION (UNATTENDED)                                                                                 </t>
  </si>
  <si>
    <t xml:space="preserve">PHYSICAL MEDICINE TREATMENT  VASOPNEUMATIC DEVICES                                                                                              </t>
  </si>
  <si>
    <t xml:space="preserve">PHYSICAL MEDICINE TREATMENT  PARAFFIN BATH                                                                                                      </t>
  </si>
  <si>
    <t xml:space="preserve">PHYSICAL MEDICINE TREATMENT WHIRLPOOL                                                                                                           </t>
  </si>
  <si>
    <t xml:space="preserve">APPLICATION OF A MODALITY TO ONE OR MORE AREAS; DIATHERMY (EG  MICROWAVE)                                                                       </t>
  </si>
  <si>
    <t xml:space="preserve">PHYSICAL MEDICINE TREATMENT INFRARED                                                                                                            </t>
  </si>
  <si>
    <t xml:space="preserve">PHYSICAL MEDICINE TREATMENT ULTRAVIOLET                                                                                                         </t>
  </si>
  <si>
    <t xml:space="preserve">APPLICATION OF A MODIALITY TO ONE OR MORE AREAS; ELECTRICAL STIMULATION EACH 15 MINUTES                                                         </t>
  </si>
  <si>
    <t xml:space="preserve">APPLICATION OF A MODALITY TO ONE OR MORE AREAS; IONTOPHORESIS  EACH 15  MINUTES                                                                 </t>
  </si>
  <si>
    <t xml:space="preserve">APPLICATION OF A MODALITY TO ONE OR MORE AREAS; CONTRAST BATHS  EACH 15 MINUTES                                                                 </t>
  </si>
  <si>
    <t xml:space="preserve">APPLICATION OF A MODALITY TO ONE OR MORE AREAS; ULTRASOUND  EACH 15 MIN.                                                                        </t>
  </si>
  <si>
    <t xml:space="preserve">APPLICATION OF A MODALITY TO ONE OR MORE AREAS; HUBBARD TANK  EACH 15 MINUTES                                                                   </t>
  </si>
  <si>
    <t xml:space="preserve">UNLISTED MODALITY (SPECIFY TYPE AND TIME IF CONSTANT ATTENDANCE) REQUIRES DESCRIPTION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</si>
  <si>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</si>
  <si>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THERAPEUTIC PROCEDURE  ONE OR MORE AREAS  EACH 15 MIN; THERAPEUTIC EXERCISES TO DEVELOP STRENGTH  ENDURANCE &amp; FLEXIBILITY                       </t>
  </si>
  <si>
    <t xml:space="preserve">THERAPEUTIC PROCEDURE  ONE OR MORE AREAS  EACH 15 MINS; NEUROMUSCULAR REEDUCATION AND/OR PROPRIOCEPTION FOR SITTING AND/OR STANDING ACTIVITIES  </t>
  </si>
  <si>
    <t xml:space="preserve">THERAPEUTIC PROCEDURE  ONE OR MORE AREAS  EACH 15 MINUTES; AQUATIC THERAPY W/THERAPEUTIC EXERCISES                                              </t>
  </si>
  <si>
    <t xml:space="preserve">THERAPEUTIC PROCEDURE ONE OR MORE AREAS EACH 15 MINUTES. GAIT TRAINING(INCLUDES STAIR CLIMBING)                                                 </t>
  </si>
  <si>
    <t xml:space="preserve">THERAPEUTIC PROCEDURE  MASSAGE  INCLUDING EFFLEURAGE  PETRISSAGE AND/OR TAPOTEMENT (STROKING  COMPRESSION  PERCUSSION) 15 MINUTES               </t>
  </si>
  <si>
    <t>THERAPEUTIC INTERVENTIONS THAT FOCUS ON COGNITIVE FUNC.&amp; COMPENSATORY STRATEGIES TO MANAGE THE PERFORMANCE OF AN ACTIVITY;DIRECT 1:1 INITIAL15 M</t>
  </si>
  <si>
    <t>THERAPEUTIC INTERVENTIONS THAT FOCUS ON COGNITIVE FUNC.&amp; COMPENSATORY STRATEGIES TO MANAGE THE PERFORMANCE OF AN ACTIVITY;DIRECT 1:1 ADDTL  15 M</t>
  </si>
  <si>
    <t xml:space="preserve">MANUAL THERAPY TECHNIQUES (EG. MOBILIZATION/MANIPULATION  MANUAL LYMPHATIC DRG  MANUAL TRACTION)1 OR MORE REGIONS  EA 15 MINUTES                </t>
  </si>
  <si>
    <t xml:space="preserve">THERAPEUTIC PROCEDURE(S)  GROUP (2 OR MORE INDIVIDUALS)                                                                                         </t>
  </si>
  <si>
    <t xml:space="preserve">EVALUATION OF PHYSICAL THERAPY LOW COMPLEXITY  TYPICALLY 20 MINUTES                                                                             </t>
  </si>
  <si>
    <t xml:space="preserve">EVALUATION OF PHYSICAL THERAPY MODERATE COMPLEXITY TYPICALLY 30 MINS                                                                            </t>
  </si>
  <si>
    <t xml:space="preserve">EVALUATION OF PHYSICAL THERAPY HIGH COMPLEXITY  TYPICALLY 45 MINS                                                                               </t>
  </si>
  <si>
    <t xml:space="preserve">RE-EVALUATION OF PHYSICAL THERAPY  ESTABLISHED PLAN OF CARE  TYPICALLY20 MINUTES                                                                </t>
  </si>
  <si>
    <t xml:space="preserve">EVALUATION OF OCCUPATIONAL THERAPY  LOW COMPLEXITY  TYPICALLY 30 MINS                                                                           </t>
  </si>
  <si>
    <t xml:space="preserve">EVALUATION OF OCCUPATIONAL THERAPY  MODERATE COMPLEXITY  TYPICALLY 45 MINUTES                                                                   </t>
  </si>
  <si>
    <t xml:space="preserve">EVALUATION OF OCCUPATIONAL THERAPY HIGH COMPLEXITY TYPICALLY 60 MINS                                                                            </t>
  </si>
  <si>
    <t xml:space="preserve">RE-EVALUATION OF OCCUPATIONAL THERAPY ESTABLISHED PLAN OF CARE  TYPICALLY 30 MINUTES                                                            </t>
  </si>
  <si>
    <t xml:space="preserve">THERAPEUTIC ACTIVITIES DIRECT 1:1 PATIENT CONTACT USE OF DYNAMIC ACTIVITIES TO IMPROVE FUNCTIONAL PERFORMANCE EACH 15 MINUTES                   </t>
  </si>
  <si>
    <t xml:space="preserve">WHEELCHAIR MANAGEMENT (EG  ASSESSMENT  FITTING  TRAINING)  EACH 15 MINUTES                                                                      </t>
  </si>
  <si>
    <t xml:space="preserve">CAREGIVER TRAINING IN STRATEGIES AND TECHNIQUES TO FACILITATE THE PATIENT'S FUNCTIONAL PERFORMANCE IN THE HOME OR COMMUNITY  INITIAL 30 MINS    </t>
  </si>
  <si>
    <t xml:space="preserve">SUBMIT PROOF OF TRAINING                                                                                                                        </t>
  </si>
  <si>
    <t xml:space="preserve">CAREGIVER TRAINING IN STRATEGIES &amp; TECHNIQUES TO FACILITATE THE       PATIENT'S FUNCTIONAL PERFORMANCE IN HOME/COMMUNITY EA. ADD'L 15 MIN       </t>
  </si>
  <si>
    <t xml:space="preserve">                                                                SUBMIT PROOF OF TRAINING                                                        </t>
  </si>
  <si>
    <t xml:space="preserve">PHYSICAL PERFORMANCE TEST OR MEASUREMENT (EG. MUSCULOSKELETAL  ...WITH WRITTEN REPORT  EACH 15 MINUTES.                                         </t>
  </si>
  <si>
    <t xml:space="preserve">ASSISTIVE TECHNOLOGY ASSESSMENT DIRECT 1:1 CONTACT WITH WRITTEN REPORT EA 15 MIN                                                            .   </t>
  </si>
  <si>
    <t xml:space="preserve">ORTHOTIC(S) MANAGEMENT AND TRAINING UPPER EXTREMITY LOWER EXTREMITY AND/OR TRUNK INITIAL ORTHOTIC ENCOUNTER EA 15 MIN                           </t>
  </si>
  <si>
    <t xml:space="preserve">PROSTHETIC TRAINING  UPPER AND/OR LOWER EXTREMITY(IES); INITIAL PROSTETIC ENCOUNTER  EACH 15 MINUTES                                            </t>
  </si>
  <si>
    <t xml:space="preserve">MANAGEMENT AND/OR TRAINING IN USE OF ORTHOTICS/PROSTHETICS UPPER/LOWER EXTREMITY(IES)  AND/OR TRUNK SUBSEQUENT ENCOUNTER  PER 15 MINUTES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</si>
  <si>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</si>
  <si>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</si>
  <si>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REIMBURSEMENT CALCULATION, BUT THE FEE SCHEDULE PUBLISHES ONLY THE FIRST TWO DECIMAL </t>
  </si>
  <si>
    <t>PLACES.</t>
  </si>
  <si>
    <t xml:space="preserve">PLEASE NOTE:  RATES DO NOT REFLECT AN INCREASE FROM THE PREVIOUS FEE SCHEDULE AS </t>
  </si>
  <si>
    <t>THERE WERE NO RATE INCREASE APPROPRIATIONS FOR THIS STATE FISCAL YEAR</t>
  </si>
  <si>
    <t>471-000-517</t>
  </si>
  <si>
    <t>NEBRASKA MEDICAID FEE SCHEDULE, PT-OT JULY 1, 2026</t>
  </si>
  <si>
    <t xml:space="preserve">GROUP CAREGIVER TRAINING IN STRATEGIES &amp; TECHNIQUES TO FACILITATE THE PATIENT'S FUNCTIONAL PERFORMANCE IN THE HOME/COMMUNITY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</si>
</sst>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 applyAlignment="1">
      <alignment horizontal="right"/>
    </xf>
    <xf numFmtId="0" fontId="18" fillId="0" borderId="14" xfId="0" applyFont="1" applyBorder="1"/>
    <xf numFmtId="0" fontId="18" fillId="0" borderId="0" xfId="0" applyFont="1"/>
    <xf numFmtId="0" fontId="18" fillId="0" borderId="15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19" fillId="0" borderId="16" xfId="0" applyFont="1" applyBorder="1"/>
    <xf numFmtId="0" fontId="19" fillId="0" borderId="17" xfId="0" applyFont="1" applyBorder="1"/>
    <xf numFmtId="0" fontId="19" fillId="0" borderId="17" xfId="0" applyFont="1" applyBorder="1" applyAlignment="1">
      <alignment horizontal="right"/>
    </xf>
    <xf numFmtId="0" fontId="18" fillId="0" borderId="17" xfId="0" applyFont="1" applyBorder="1"/>
    <xf numFmtId="0" fontId="18" fillId="0" borderId="18" xfId="0" applyFont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99B5B-6E82-4DA8-9E8A-7C02A93F8276}">
  <dimension ref="A1:J56"/>
  <sheetViews>
    <sheetView tabSelected="1" workbookViewId="0">
      <selection activeCell="O9" sqref="O9"/>
    </sheetView>
  </sheetViews>
  <sheetFormatPr defaultRowHeight="15" x14ac:dyDescent="0.25"/>
  <cols>
    <col min="1" max="1" width="11.85546875" customWidth="1"/>
    <col min="2" max="2" width="6.85546875" customWidth="1"/>
    <col min="3" max="3" width="31.5703125" style="4" customWidth="1"/>
    <col min="4" max="4" width="4.85546875" style="4" customWidth="1"/>
    <col min="5" max="5" width="28.42578125" style="4" customWidth="1"/>
    <col min="7" max="7" width="15.7109375" customWidth="1"/>
    <col min="8" max="8" width="12.28515625" customWidth="1"/>
    <col min="9" max="9" width="16.140625" customWidth="1"/>
    <col min="10" max="10" width="14.7109375" customWidth="1"/>
  </cols>
  <sheetData>
    <row r="1" spans="1:10" x14ac:dyDescent="0.25">
      <c r="A1" s="5" t="s">
        <v>65</v>
      </c>
      <c r="B1" s="6"/>
      <c r="C1" s="6"/>
      <c r="D1" s="6"/>
      <c r="E1" s="6"/>
      <c r="F1" s="6"/>
      <c r="G1" s="7"/>
      <c r="H1" s="6"/>
      <c r="I1" s="1"/>
      <c r="J1" s="1"/>
    </row>
    <row r="2" spans="1:10" x14ac:dyDescent="0.25">
      <c r="A2" s="8" t="s">
        <v>66</v>
      </c>
      <c r="B2" s="9"/>
      <c r="C2" s="9"/>
      <c r="D2" s="9"/>
      <c r="E2" s="9"/>
      <c r="F2" s="9"/>
      <c r="G2" s="10"/>
      <c r="H2" s="9"/>
      <c r="I2" s="1"/>
      <c r="J2" s="1"/>
    </row>
    <row r="3" spans="1:10" x14ac:dyDescent="0.25">
      <c r="A3" s="8" t="s">
        <v>67</v>
      </c>
      <c r="B3" s="9"/>
      <c r="C3" s="9"/>
      <c r="D3" s="9"/>
      <c r="E3" s="9"/>
      <c r="F3" s="9"/>
      <c r="G3" s="11"/>
      <c r="H3" s="9"/>
      <c r="I3" s="1"/>
      <c r="J3" s="1"/>
    </row>
    <row r="4" spans="1:10" x14ac:dyDescent="0.25">
      <c r="A4" s="9" t="s">
        <v>68</v>
      </c>
      <c r="B4" s="9"/>
      <c r="C4" s="9"/>
      <c r="D4" s="9"/>
      <c r="E4" s="9"/>
      <c r="F4" s="9"/>
      <c r="G4" s="11"/>
      <c r="H4" s="9"/>
      <c r="I4" s="1"/>
      <c r="J4" s="1"/>
    </row>
    <row r="5" spans="1:10" x14ac:dyDescent="0.25">
      <c r="A5" s="12" t="s">
        <v>69</v>
      </c>
      <c r="B5" s="13"/>
      <c r="C5" s="13"/>
      <c r="D5" s="13"/>
      <c r="E5" s="13"/>
      <c r="F5" s="13"/>
      <c r="G5" s="14"/>
      <c r="H5" s="15"/>
      <c r="I5" s="1"/>
      <c r="J5" s="1"/>
    </row>
    <row r="6" spans="1:10" x14ac:dyDescent="0.25">
      <c r="A6" s="12" t="s">
        <v>70</v>
      </c>
      <c r="B6" s="13"/>
      <c r="C6" s="13"/>
      <c r="D6" s="13"/>
      <c r="E6" s="13"/>
      <c r="F6" s="13"/>
      <c r="G6" s="14"/>
      <c r="H6" s="15"/>
      <c r="I6" s="1"/>
      <c r="J6" s="1"/>
    </row>
    <row r="7" spans="1:10" x14ac:dyDescent="0.25">
      <c r="A7" s="9"/>
      <c r="B7" s="9"/>
      <c r="C7" s="9"/>
      <c r="D7" s="9"/>
      <c r="E7" s="9"/>
      <c r="F7" s="9"/>
      <c r="G7" s="11"/>
      <c r="H7" s="1"/>
      <c r="I7" s="1"/>
      <c r="J7" s="1"/>
    </row>
    <row r="8" spans="1:10" x14ac:dyDescent="0.25">
      <c r="A8" s="1"/>
      <c r="B8" s="1" t="s">
        <v>72</v>
      </c>
      <c r="C8" s="1"/>
      <c r="D8" s="1"/>
      <c r="E8" s="1"/>
      <c r="F8" s="1"/>
      <c r="G8" s="16"/>
      <c r="H8" s="1"/>
      <c r="I8" s="1"/>
      <c r="J8" s="1"/>
    </row>
    <row r="9" spans="1:10" x14ac:dyDescent="0.25">
      <c r="A9" s="1"/>
      <c r="B9" s="1" t="s">
        <v>71</v>
      </c>
      <c r="C9" s="1"/>
      <c r="D9" s="1"/>
      <c r="E9" s="1"/>
      <c r="F9" s="1"/>
      <c r="G9" s="16"/>
      <c r="H9" s="1"/>
      <c r="I9" s="1"/>
      <c r="J9" s="1"/>
    </row>
    <row r="10" spans="1:10" x14ac:dyDescent="0.25">
      <c r="A10" s="1" t="s">
        <v>0</v>
      </c>
      <c r="B10" s="1" t="s">
        <v>0</v>
      </c>
      <c r="C10" s="3" t="s">
        <v>0</v>
      </c>
      <c r="D10" s="3" t="s">
        <v>0</v>
      </c>
      <c r="E10" s="3" t="s">
        <v>0</v>
      </c>
      <c r="F10" s="1" t="s">
        <v>0</v>
      </c>
      <c r="G10" s="1" t="s">
        <v>1</v>
      </c>
      <c r="H10" s="1" t="s">
        <v>2</v>
      </c>
      <c r="I10" s="1" t="s">
        <v>3</v>
      </c>
      <c r="J10" s="1" t="s">
        <v>3</v>
      </c>
    </row>
    <row r="11" spans="1:10" x14ac:dyDescent="0.25">
      <c r="A11" s="1" t="s">
        <v>4</v>
      </c>
      <c r="B11" s="1" t="s">
        <v>5</v>
      </c>
      <c r="C11" s="3" t="s">
        <v>6</v>
      </c>
      <c r="D11" s="3" t="s">
        <v>7</v>
      </c>
      <c r="E11" s="3" t="s">
        <v>8</v>
      </c>
      <c r="F11" s="1" t="s">
        <v>9</v>
      </c>
      <c r="G11" s="1" t="s">
        <v>10</v>
      </c>
      <c r="H11" s="1" t="s">
        <v>11</v>
      </c>
      <c r="I11" s="1" t="s">
        <v>12</v>
      </c>
      <c r="J11" s="1" t="s">
        <v>13</v>
      </c>
    </row>
    <row r="12" spans="1:10" ht="84" customHeight="1" x14ac:dyDescent="0.25">
      <c r="A12" s="1" t="str">
        <f>"00092507"</f>
        <v>00092507</v>
      </c>
      <c r="B12" s="1" t="str">
        <f t="shared" ref="B12:B56" si="0">"  "</f>
        <v xml:space="preserve">  </v>
      </c>
      <c r="C12" s="3" t="s">
        <v>14</v>
      </c>
      <c r="D12" s="3" t="s">
        <v>0</v>
      </c>
      <c r="E12" s="3" t="s">
        <v>15</v>
      </c>
      <c r="F12" s="1" t="s">
        <v>0</v>
      </c>
      <c r="G12" s="2">
        <v>49.35</v>
      </c>
      <c r="H12" s="2">
        <v>20.57</v>
      </c>
      <c r="I12" s="1">
        <v>95</v>
      </c>
      <c r="J12" s="1" t="s">
        <v>16</v>
      </c>
    </row>
    <row r="13" spans="1:10" ht="100.5" customHeight="1" x14ac:dyDescent="0.25">
      <c r="A13" s="1" t="str">
        <f>"00092549"</f>
        <v>00092549</v>
      </c>
      <c r="B13" s="1" t="str">
        <f t="shared" si="0"/>
        <v xml:space="preserve">  </v>
      </c>
      <c r="C13" s="3" t="s">
        <v>17</v>
      </c>
      <c r="D13" s="3" t="s">
        <v>0</v>
      </c>
      <c r="E13" s="3" t="s">
        <v>15</v>
      </c>
      <c r="F13" s="1" t="s">
        <v>0</v>
      </c>
      <c r="G13" s="2">
        <v>131.61000000000001</v>
      </c>
      <c r="H13" s="1" t="s">
        <v>18</v>
      </c>
      <c r="I13" s="1" t="s">
        <v>19</v>
      </c>
      <c r="J13" s="1" t="s">
        <v>19</v>
      </c>
    </row>
    <row r="14" spans="1:10" ht="60" customHeight="1" x14ac:dyDescent="0.25">
      <c r="A14" s="1" t="str">
        <f>"00092610"</f>
        <v>00092610</v>
      </c>
      <c r="B14" s="1" t="str">
        <f t="shared" si="0"/>
        <v xml:space="preserve">  </v>
      </c>
      <c r="C14" s="3" t="s">
        <v>20</v>
      </c>
      <c r="D14" s="3" t="s">
        <v>0</v>
      </c>
      <c r="E14" s="3" t="s">
        <v>15</v>
      </c>
      <c r="F14" s="1" t="s">
        <v>0</v>
      </c>
      <c r="G14" s="2">
        <v>95.96</v>
      </c>
      <c r="H14" s="2">
        <v>59.11</v>
      </c>
      <c r="I14" s="1" t="s">
        <v>19</v>
      </c>
      <c r="J14" s="1" t="s">
        <v>19</v>
      </c>
    </row>
    <row r="15" spans="1:10" ht="87" customHeight="1" x14ac:dyDescent="0.25">
      <c r="A15" s="1" t="str">
        <f>"00092611"</f>
        <v>00092611</v>
      </c>
      <c r="B15" s="1" t="str">
        <f t="shared" si="0"/>
        <v xml:space="preserve">  </v>
      </c>
      <c r="C15" s="3" t="s">
        <v>21</v>
      </c>
      <c r="D15" s="3" t="s">
        <v>0</v>
      </c>
      <c r="E15" s="3" t="s">
        <v>15</v>
      </c>
      <c r="F15" s="1" t="s">
        <v>0</v>
      </c>
      <c r="G15" s="2">
        <v>95.96</v>
      </c>
      <c r="H15" s="1" t="s">
        <v>18</v>
      </c>
      <c r="I15" s="1" t="s">
        <v>19</v>
      </c>
      <c r="J15" s="1" t="s">
        <v>19</v>
      </c>
    </row>
    <row r="16" spans="1:10" ht="56.25" customHeight="1" x14ac:dyDescent="0.25">
      <c r="A16" s="1" t="str">
        <f>"00097012"</f>
        <v>00097012</v>
      </c>
      <c r="B16" s="1" t="str">
        <f t="shared" si="0"/>
        <v xml:space="preserve">  </v>
      </c>
      <c r="C16" s="3" t="s">
        <v>22</v>
      </c>
      <c r="D16" s="3" t="s">
        <v>0</v>
      </c>
      <c r="E16" s="3" t="s">
        <v>15</v>
      </c>
      <c r="F16" s="1" t="s">
        <v>0</v>
      </c>
      <c r="G16" s="2">
        <v>24.67</v>
      </c>
      <c r="H16" s="1" t="s">
        <v>18</v>
      </c>
      <c r="I16" s="1" t="s">
        <v>19</v>
      </c>
      <c r="J16" s="1" t="s">
        <v>19</v>
      </c>
    </row>
    <row r="17" spans="1:10" ht="71.25" customHeight="1" x14ac:dyDescent="0.25">
      <c r="A17" s="1" t="str">
        <f>"00097014"</f>
        <v>00097014</v>
      </c>
      <c r="B17" s="1" t="str">
        <f t="shared" si="0"/>
        <v xml:space="preserve">  </v>
      </c>
      <c r="C17" s="3" t="s">
        <v>23</v>
      </c>
      <c r="D17" s="3" t="s">
        <v>0</v>
      </c>
      <c r="E17" s="3" t="s">
        <v>15</v>
      </c>
      <c r="F17" s="1" t="s">
        <v>0</v>
      </c>
      <c r="G17" s="2">
        <v>19.18</v>
      </c>
      <c r="H17" s="1" t="s">
        <v>18</v>
      </c>
      <c r="I17" s="1" t="s">
        <v>19</v>
      </c>
      <c r="J17" s="1" t="s">
        <v>19</v>
      </c>
    </row>
    <row r="18" spans="1:10" ht="57.75" customHeight="1" x14ac:dyDescent="0.25">
      <c r="A18" s="1" t="str">
        <f>"00097016"</f>
        <v>00097016</v>
      </c>
      <c r="B18" s="1" t="str">
        <f t="shared" si="0"/>
        <v xml:space="preserve">  </v>
      </c>
      <c r="C18" s="3" t="s">
        <v>24</v>
      </c>
      <c r="D18" s="3" t="s">
        <v>0</v>
      </c>
      <c r="E18" s="3" t="s">
        <v>15</v>
      </c>
      <c r="F18" s="1" t="s">
        <v>0</v>
      </c>
      <c r="G18" s="2">
        <v>24.67</v>
      </c>
      <c r="H18" s="1" t="s">
        <v>18</v>
      </c>
      <c r="I18" s="1" t="s">
        <v>19</v>
      </c>
      <c r="J18" s="1" t="s">
        <v>19</v>
      </c>
    </row>
    <row r="19" spans="1:10" ht="59.25" customHeight="1" x14ac:dyDescent="0.25">
      <c r="A19" s="1" t="str">
        <f>"00097018"</f>
        <v>00097018</v>
      </c>
      <c r="B19" s="1" t="str">
        <f t="shared" si="0"/>
        <v xml:space="preserve">  </v>
      </c>
      <c r="C19" s="3" t="s">
        <v>25</v>
      </c>
      <c r="D19" s="3" t="s">
        <v>0</v>
      </c>
      <c r="E19" s="3" t="s">
        <v>15</v>
      </c>
      <c r="F19" s="1" t="s">
        <v>0</v>
      </c>
      <c r="G19" s="2">
        <v>16.45</v>
      </c>
      <c r="H19" s="1" t="s">
        <v>18</v>
      </c>
      <c r="I19" s="1" t="s">
        <v>19</v>
      </c>
      <c r="J19" s="1" t="s">
        <v>19</v>
      </c>
    </row>
    <row r="20" spans="1:10" ht="44.25" customHeight="1" x14ac:dyDescent="0.25">
      <c r="A20" s="1" t="str">
        <f>"00097022"</f>
        <v>00097022</v>
      </c>
      <c r="B20" s="1" t="str">
        <f t="shared" si="0"/>
        <v xml:space="preserve">  </v>
      </c>
      <c r="C20" s="3" t="s">
        <v>26</v>
      </c>
      <c r="D20" s="3" t="s">
        <v>0</v>
      </c>
      <c r="E20" s="3" t="s">
        <v>15</v>
      </c>
      <c r="F20" s="1" t="s">
        <v>0</v>
      </c>
      <c r="G20" s="2">
        <v>24.67</v>
      </c>
      <c r="H20" s="1" t="s">
        <v>18</v>
      </c>
      <c r="I20" s="1" t="s">
        <v>19</v>
      </c>
      <c r="J20" s="1" t="s">
        <v>19</v>
      </c>
    </row>
    <row r="21" spans="1:10" ht="71.25" customHeight="1" x14ac:dyDescent="0.25">
      <c r="A21" s="1" t="str">
        <f>"00097024"</f>
        <v>00097024</v>
      </c>
      <c r="B21" s="1" t="str">
        <f t="shared" si="0"/>
        <v xml:space="preserve">  </v>
      </c>
      <c r="C21" s="3" t="s">
        <v>27</v>
      </c>
      <c r="D21" s="3" t="s">
        <v>0</v>
      </c>
      <c r="E21" s="3" t="s">
        <v>15</v>
      </c>
      <c r="F21" s="1" t="s">
        <v>0</v>
      </c>
      <c r="G21" s="2">
        <v>16.45</v>
      </c>
      <c r="H21" s="1" t="s">
        <v>18</v>
      </c>
      <c r="I21" s="1" t="s">
        <v>19</v>
      </c>
      <c r="J21" s="1" t="s">
        <v>19</v>
      </c>
    </row>
    <row r="22" spans="1:10" ht="45" customHeight="1" x14ac:dyDescent="0.25">
      <c r="A22" s="1" t="str">
        <f>"00097026"</f>
        <v>00097026</v>
      </c>
      <c r="B22" s="1" t="str">
        <f t="shared" si="0"/>
        <v xml:space="preserve">  </v>
      </c>
      <c r="C22" s="3" t="s">
        <v>28</v>
      </c>
      <c r="D22" s="3" t="s">
        <v>0</v>
      </c>
      <c r="E22" s="3" t="s">
        <v>15</v>
      </c>
      <c r="F22" s="1" t="s">
        <v>0</v>
      </c>
      <c r="G22" s="2">
        <v>10.96</v>
      </c>
      <c r="H22" s="1" t="s">
        <v>18</v>
      </c>
      <c r="I22" s="1" t="s">
        <v>19</v>
      </c>
      <c r="J22" s="1" t="s">
        <v>19</v>
      </c>
    </row>
    <row r="23" spans="1:10" ht="44.25" customHeight="1" x14ac:dyDescent="0.25">
      <c r="A23" s="1" t="str">
        <f>"00097028"</f>
        <v>00097028</v>
      </c>
      <c r="B23" s="1" t="str">
        <f t="shared" si="0"/>
        <v xml:space="preserve">  </v>
      </c>
      <c r="C23" s="3" t="s">
        <v>29</v>
      </c>
      <c r="D23" s="3" t="s">
        <v>0</v>
      </c>
      <c r="E23" s="3" t="s">
        <v>15</v>
      </c>
      <c r="F23" s="1" t="s">
        <v>0</v>
      </c>
      <c r="G23" s="2">
        <v>21.93</v>
      </c>
      <c r="H23" s="1" t="s">
        <v>18</v>
      </c>
      <c r="I23" s="1" t="s">
        <v>19</v>
      </c>
      <c r="J23" s="1" t="s">
        <v>19</v>
      </c>
    </row>
    <row r="24" spans="1:10" ht="84" customHeight="1" x14ac:dyDescent="0.25">
      <c r="A24" s="1" t="str">
        <f>"00097032"</f>
        <v>00097032</v>
      </c>
      <c r="B24" s="1" t="str">
        <f t="shared" si="0"/>
        <v xml:space="preserve">  </v>
      </c>
      <c r="C24" s="3" t="s">
        <v>30</v>
      </c>
      <c r="D24" s="3" t="s">
        <v>0</v>
      </c>
      <c r="E24" s="3" t="s">
        <v>15</v>
      </c>
      <c r="F24" s="1" t="s">
        <v>0</v>
      </c>
      <c r="G24" s="2">
        <v>24.67</v>
      </c>
      <c r="H24" s="1" t="s">
        <v>18</v>
      </c>
      <c r="I24" s="1" t="s">
        <v>19</v>
      </c>
      <c r="J24" s="1" t="s">
        <v>19</v>
      </c>
    </row>
    <row r="25" spans="1:10" ht="83.25" customHeight="1" x14ac:dyDescent="0.25">
      <c r="A25" s="1" t="str">
        <f>"00097033"</f>
        <v>00097033</v>
      </c>
      <c r="B25" s="1" t="str">
        <f t="shared" si="0"/>
        <v xml:space="preserve">  </v>
      </c>
      <c r="C25" s="3" t="s">
        <v>31</v>
      </c>
      <c r="D25" s="3" t="s">
        <v>0</v>
      </c>
      <c r="E25" s="3" t="s">
        <v>15</v>
      </c>
      <c r="F25" s="1" t="s">
        <v>0</v>
      </c>
      <c r="G25" s="2">
        <v>27.42</v>
      </c>
      <c r="H25" s="1" t="s">
        <v>18</v>
      </c>
      <c r="I25" s="1" t="s">
        <v>19</v>
      </c>
      <c r="J25" s="1" t="s">
        <v>19</v>
      </c>
    </row>
    <row r="26" spans="1:10" ht="72.75" customHeight="1" x14ac:dyDescent="0.25">
      <c r="A26" s="1" t="str">
        <f>"00097034"</f>
        <v>00097034</v>
      </c>
      <c r="B26" s="1" t="str">
        <f t="shared" si="0"/>
        <v xml:space="preserve">  </v>
      </c>
      <c r="C26" s="3" t="s">
        <v>32</v>
      </c>
      <c r="D26" s="3" t="s">
        <v>0</v>
      </c>
      <c r="E26" s="3" t="s">
        <v>15</v>
      </c>
      <c r="F26" s="1" t="s">
        <v>0</v>
      </c>
      <c r="G26" s="2">
        <v>21.93</v>
      </c>
      <c r="H26" s="1" t="s">
        <v>18</v>
      </c>
      <c r="I26" s="1" t="s">
        <v>19</v>
      </c>
      <c r="J26" s="1" t="s">
        <v>19</v>
      </c>
    </row>
    <row r="27" spans="1:10" ht="85.5" customHeight="1" x14ac:dyDescent="0.25">
      <c r="A27" s="1" t="str">
        <f>"00097035"</f>
        <v>00097035</v>
      </c>
      <c r="B27" s="1" t="str">
        <f t="shared" si="0"/>
        <v xml:space="preserve">  </v>
      </c>
      <c r="C27" s="3" t="s">
        <v>33</v>
      </c>
      <c r="D27" s="3" t="s">
        <v>0</v>
      </c>
      <c r="E27" s="3" t="s">
        <v>15</v>
      </c>
      <c r="F27" s="1" t="s">
        <v>0</v>
      </c>
      <c r="G27" s="2">
        <v>21.93</v>
      </c>
      <c r="H27" s="1" t="s">
        <v>18</v>
      </c>
      <c r="I27" s="1" t="s">
        <v>19</v>
      </c>
      <c r="J27" s="1" t="s">
        <v>19</v>
      </c>
    </row>
    <row r="28" spans="1:10" ht="72.75" customHeight="1" x14ac:dyDescent="0.25">
      <c r="A28" s="1" t="str">
        <f>"00097036"</f>
        <v>00097036</v>
      </c>
      <c r="B28" s="1" t="str">
        <f t="shared" si="0"/>
        <v xml:space="preserve">  </v>
      </c>
      <c r="C28" s="3" t="s">
        <v>34</v>
      </c>
      <c r="D28" s="3" t="s">
        <v>0</v>
      </c>
      <c r="E28" s="3" t="s">
        <v>15</v>
      </c>
      <c r="F28" s="1" t="s">
        <v>0</v>
      </c>
      <c r="G28" s="2">
        <v>30.15</v>
      </c>
      <c r="H28" s="1" t="s">
        <v>18</v>
      </c>
      <c r="I28" s="1" t="s">
        <v>19</v>
      </c>
      <c r="J28" s="1" t="s">
        <v>19</v>
      </c>
    </row>
    <row r="29" spans="1:10" ht="69" customHeight="1" x14ac:dyDescent="0.25">
      <c r="A29" s="1" t="str">
        <f>"00097039"</f>
        <v>00097039</v>
      </c>
      <c r="B29" s="1" t="str">
        <f t="shared" si="0"/>
        <v xml:space="preserve">  </v>
      </c>
      <c r="C29" s="3" t="s">
        <v>35</v>
      </c>
      <c r="D29" s="3" t="s">
        <v>0</v>
      </c>
      <c r="E29" s="3" t="s">
        <v>36</v>
      </c>
      <c r="F29" s="1" t="s">
        <v>0</v>
      </c>
      <c r="G29" s="2">
        <v>11.5</v>
      </c>
      <c r="H29" s="1" t="s">
        <v>18</v>
      </c>
      <c r="I29" s="1" t="s">
        <v>19</v>
      </c>
      <c r="J29" s="1" t="s">
        <v>19</v>
      </c>
    </row>
    <row r="30" spans="1:10" ht="108.75" customHeight="1" x14ac:dyDescent="0.25">
      <c r="A30" s="1" t="str">
        <f>"00097110"</f>
        <v>00097110</v>
      </c>
      <c r="B30" s="1" t="str">
        <f t="shared" si="0"/>
        <v xml:space="preserve">  </v>
      </c>
      <c r="C30" s="3" t="s">
        <v>37</v>
      </c>
      <c r="D30" s="3" t="s">
        <v>0</v>
      </c>
      <c r="E30" s="3" t="s">
        <v>15</v>
      </c>
      <c r="F30" s="1" t="s">
        <v>0</v>
      </c>
      <c r="G30" s="2">
        <v>27.42</v>
      </c>
      <c r="H30" s="1" t="s">
        <v>18</v>
      </c>
      <c r="I30" s="1">
        <v>95</v>
      </c>
      <c r="J30" s="1" t="s">
        <v>16</v>
      </c>
    </row>
    <row r="31" spans="1:10" ht="124.5" customHeight="1" x14ac:dyDescent="0.25">
      <c r="A31" s="1" t="str">
        <f>"00097112"</f>
        <v>00097112</v>
      </c>
      <c r="B31" s="1" t="str">
        <f t="shared" si="0"/>
        <v xml:space="preserve">  </v>
      </c>
      <c r="C31" s="3" t="s">
        <v>38</v>
      </c>
      <c r="D31" s="3" t="s">
        <v>0</v>
      </c>
      <c r="E31" s="3" t="s">
        <v>15</v>
      </c>
      <c r="F31" s="1" t="s">
        <v>0</v>
      </c>
      <c r="G31" s="2">
        <v>27.42</v>
      </c>
      <c r="H31" s="1" t="s">
        <v>18</v>
      </c>
      <c r="I31" s="1">
        <v>95</v>
      </c>
      <c r="J31" s="1" t="s">
        <v>16</v>
      </c>
    </row>
    <row r="32" spans="1:10" ht="85.5" customHeight="1" x14ac:dyDescent="0.25">
      <c r="A32" s="1" t="str">
        <f>"00097113"</f>
        <v>00097113</v>
      </c>
      <c r="B32" s="1" t="str">
        <f t="shared" si="0"/>
        <v xml:space="preserve">  </v>
      </c>
      <c r="C32" s="3" t="s">
        <v>39</v>
      </c>
      <c r="D32" s="3" t="s">
        <v>0</v>
      </c>
      <c r="E32" s="3" t="s">
        <v>15</v>
      </c>
      <c r="F32" s="1" t="s">
        <v>0</v>
      </c>
      <c r="G32" s="2">
        <v>24.67</v>
      </c>
      <c r="H32" s="1" t="s">
        <v>18</v>
      </c>
      <c r="I32" s="1" t="s">
        <v>19</v>
      </c>
      <c r="J32" s="1" t="s">
        <v>19</v>
      </c>
    </row>
    <row r="33" spans="1:10" ht="90.75" customHeight="1" x14ac:dyDescent="0.25">
      <c r="A33" s="1" t="str">
        <f>"00097116"</f>
        <v>00097116</v>
      </c>
      <c r="B33" s="1" t="str">
        <f t="shared" si="0"/>
        <v xml:space="preserve">  </v>
      </c>
      <c r="C33" s="3" t="s">
        <v>40</v>
      </c>
      <c r="D33" s="3" t="s">
        <v>0</v>
      </c>
      <c r="E33" s="3" t="s">
        <v>15</v>
      </c>
      <c r="F33" s="1" t="s">
        <v>0</v>
      </c>
      <c r="G33" s="2">
        <v>18.28</v>
      </c>
      <c r="H33" s="1" t="s">
        <v>18</v>
      </c>
      <c r="I33" s="1">
        <v>95</v>
      </c>
      <c r="J33" s="1" t="s">
        <v>16</v>
      </c>
    </row>
    <row r="34" spans="1:10" ht="117.75" customHeight="1" x14ac:dyDescent="0.25">
      <c r="A34" s="1" t="str">
        <f>"00097124"</f>
        <v>00097124</v>
      </c>
      <c r="B34" s="1" t="str">
        <f t="shared" si="0"/>
        <v xml:space="preserve">  </v>
      </c>
      <c r="C34" s="3" t="s">
        <v>41</v>
      </c>
      <c r="D34" s="3" t="s">
        <v>0</v>
      </c>
      <c r="E34" s="3" t="s">
        <v>15</v>
      </c>
      <c r="F34" s="1" t="s">
        <v>0</v>
      </c>
      <c r="G34" s="2">
        <v>30.15</v>
      </c>
      <c r="H34" s="1" t="s">
        <v>18</v>
      </c>
      <c r="I34" s="1" t="s">
        <v>19</v>
      </c>
      <c r="J34" s="1" t="s">
        <v>19</v>
      </c>
    </row>
    <row r="35" spans="1:10" ht="135.75" customHeight="1" x14ac:dyDescent="0.25">
      <c r="A35" s="1" t="str">
        <f>"00097129"</f>
        <v>00097129</v>
      </c>
      <c r="B35" s="1" t="str">
        <f t="shared" si="0"/>
        <v xml:space="preserve">  </v>
      </c>
      <c r="C35" s="3" t="s">
        <v>42</v>
      </c>
      <c r="D35" s="3" t="s">
        <v>0</v>
      </c>
      <c r="E35" s="3" t="s">
        <v>15</v>
      </c>
      <c r="F35" s="1" t="s">
        <v>0</v>
      </c>
      <c r="G35" s="2">
        <v>30.81</v>
      </c>
      <c r="H35" s="1" t="s">
        <v>18</v>
      </c>
      <c r="I35" s="1" t="s">
        <v>19</v>
      </c>
      <c r="J35" s="1" t="s">
        <v>19</v>
      </c>
    </row>
    <row r="36" spans="1:10" ht="128.25" customHeight="1" x14ac:dyDescent="0.25">
      <c r="A36" s="1" t="str">
        <f>"00097130"</f>
        <v>00097130</v>
      </c>
      <c r="B36" s="1" t="str">
        <f t="shared" si="0"/>
        <v xml:space="preserve">  </v>
      </c>
      <c r="C36" s="3" t="s">
        <v>43</v>
      </c>
      <c r="D36" s="3" t="s">
        <v>0</v>
      </c>
      <c r="E36" s="3" t="s">
        <v>15</v>
      </c>
      <c r="F36" s="1" t="s">
        <v>0</v>
      </c>
      <c r="G36" s="2">
        <v>29.43</v>
      </c>
      <c r="H36" s="1" t="s">
        <v>18</v>
      </c>
      <c r="I36" s="1" t="s">
        <v>19</v>
      </c>
      <c r="J36" s="1" t="s">
        <v>19</v>
      </c>
    </row>
    <row r="37" spans="1:10" ht="113.25" customHeight="1" x14ac:dyDescent="0.25">
      <c r="A37" s="1" t="str">
        <f>"00097140"</f>
        <v>00097140</v>
      </c>
      <c r="B37" s="1" t="str">
        <f t="shared" si="0"/>
        <v xml:space="preserve">  </v>
      </c>
      <c r="C37" s="3" t="s">
        <v>44</v>
      </c>
      <c r="D37" s="3" t="s">
        <v>0</v>
      </c>
      <c r="E37" s="3" t="s">
        <v>15</v>
      </c>
      <c r="F37" s="1" t="s">
        <v>0</v>
      </c>
      <c r="G37" s="2">
        <v>32.9</v>
      </c>
      <c r="H37" s="1" t="s">
        <v>18</v>
      </c>
      <c r="I37" s="1" t="s">
        <v>19</v>
      </c>
      <c r="J37" s="1" t="s">
        <v>19</v>
      </c>
    </row>
    <row r="38" spans="1:10" ht="59.25" customHeight="1" x14ac:dyDescent="0.25">
      <c r="A38" s="1" t="str">
        <f>"00097150"</f>
        <v>00097150</v>
      </c>
      <c r="B38" s="1" t="str">
        <f t="shared" si="0"/>
        <v xml:space="preserve">  </v>
      </c>
      <c r="C38" s="3" t="s">
        <v>45</v>
      </c>
      <c r="D38" s="3" t="s">
        <v>0</v>
      </c>
      <c r="E38" s="3" t="s">
        <v>15</v>
      </c>
      <c r="F38" s="1" t="s">
        <v>0</v>
      </c>
      <c r="G38" s="2">
        <v>27.42</v>
      </c>
      <c r="H38" s="1" t="s">
        <v>18</v>
      </c>
      <c r="I38" s="1" t="s">
        <v>19</v>
      </c>
      <c r="J38" s="1" t="s">
        <v>19</v>
      </c>
    </row>
    <row r="39" spans="1:10" ht="80.25" customHeight="1" x14ac:dyDescent="0.25">
      <c r="A39" s="1" t="str">
        <f>"00097161"</f>
        <v>00097161</v>
      </c>
      <c r="B39" s="1" t="str">
        <f t="shared" si="0"/>
        <v xml:space="preserve">  </v>
      </c>
      <c r="C39" s="3" t="s">
        <v>46</v>
      </c>
      <c r="D39" s="3" t="s">
        <v>0</v>
      </c>
      <c r="E39" s="3" t="s">
        <v>15</v>
      </c>
      <c r="F39" s="1" t="s">
        <v>0</v>
      </c>
      <c r="G39" s="2">
        <v>87.74</v>
      </c>
      <c r="H39" s="1" t="s">
        <v>18</v>
      </c>
      <c r="I39" s="1">
        <v>95</v>
      </c>
      <c r="J39" s="1" t="s">
        <v>16</v>
      </c>
    </row>
    <row r="40" spans="1:10" ht="80.25" customHeight="1" x14ac:dyDescent="0.25">
      <c r="A40" s="1" t="str">
        <f>"00097162"</f>
        <v>00097162</v>
      </c>
      <c r="B40" s="1" t="str">
        <f t="shared" si="0"/>
        <v xml:space="preserve">  </v>
      </c>
      <c r="C40" s="3" t="s">
        <v>47</v>
      </c>
      <c r="D40" s="3" t="s">
        <v>0</v>
      </c>
      <c r="E40" s="3" t="s">
        <v>15</v>
      </c>
      <c r="F40" s="1" t="s">
        <v>0</v>
      </c>
      <c r="G40" s="2">
        <v>87.74</v>
      </c>
      <c r="H40" s="1" t="s">
        <v>18</v>
      </c>
      <c r="I40" s="1">
        <v>95</v>
      </c>
      <c r="J40" s="1" t="s">
        <v>16</v>
      </c>
    </row>
    <row r="41" spans="1:10" ht="75" customHeight="1" x14ac:dyDescent="0.25">
      <c r="A41" s="1" t="str">
        <f>"00097163"</f>
        <v>00097163</v>
      </c>
      <c r="B41" s="1" t="str">
        <f t="shared" si="0"/>
        <v xml:space="preserve">  </v>
      </c>
      <c r="C41" s="3" t="s">
        <v>48</v>
      </c>
      <c r="D41" s="3" t="s">
        <v>0</v>
      </c>
      <c r="E41" s="3" t="s">
        <v>15</v>
      </c>
      <c r="F41" s="1" t="s">
        <v>0</v>
      </c>
      <c r="G41" s="2">
        <v>87.74</v>
      </c>
      <c r="H41" s="1" t="s">
        <v>18</v>
      </c>
      <c r="I41" s="1" t="s">
        <v>19</v>
      </c>
      <c r="J41" s="1" t="s">
        <v>19</v>
      </c>
    </row>
    <row r="42" spans="1:10" ht="90.75" customHeight="1" x14ac:dyDescent="0.25">
      <c r="A42" s="1" t="str">
        <f>"00097164"</f>
        <v>00097164</v>
      </c>
      <c r="B42" s="1" t="str">
        <f t="shared" si="0"/>
        <v xml:space="preserve">  </v>
      </c>
      <c r="C42" s="3" t="s">
        <v>49</v>
      </c>
      <c r="D42" s="3" t="s">
        <v>0</v>
      </c>
      <c r="E42" s="3" t="s">
        <v>15</v>
      </c>
      <c r="F42" s="1" t="s">
        <v>0</v>
      </c>
      <c r="G42" s="2">
        <v>54.68</v>
      </c>
      <c r="H42" s="1" t="s">
        <v>18</v>
      </c>
      <c r="I42" s="1">
        <v>95</v>
      </c>
      <c r="J42" s="1" t="s">
        <v>16</v>
      </c>
    </row>
    <row r="43" spans="1:10" ht="72.75" customHeight="1" x14ac:dyDescent="0.25">
      <c r="A43" s="1" t="str">
        <f>"00097165"</f>
        <v>00097165</v>
      </c>
      <c r="B43" s="1" t="str">
        <f t="shared" si="0"/>
        <v xml:space="preserve">  </v>
      </c>
      <c r="C43" s="3" t="s">
        <v>50</v>
      </c>
      <c r="D43" s="3" t="s">
        <v>0</v>
      </c>
      <c r="E43" s="3" t="s">
        <v>15</v>
      </c>
      <c r="F43" s="1" t="s">
        <v>0</v>
      </c>
      <c r="G43" s="2">
        <v>87.74</v>
      </c>
      <c r="H43" s="1" t="s">
        <v>18</v>
      </c>
      <c r="I43" s="1">
        <v>95</v>
      </c>
      <c r="J43" s="1" t="s">
        <v>16</v>
      </c>
    </row>
    <row r="44" spans="1:10" ht="74.25" customHeight="1" x14ac:dyDescent="0.25">
      <c r="A44" s="1" t="str">
        <f>"00097166"</f>
        <v>00097166</v>
      </c>
      <c r="B44" s="1" t="str">
        <f t="shared" si="0"/>
        <v xml:space="preserve">  </v>
      </c>
      <c r="C44" s="3" t="s">
        <v>51</v>
      </c>
      <c r="D44" s="3" t="s">
        <v>0</v>
      </c>
      <c r="E44" s="3" t="s">
        <v>15</v>
      </c>
      <c r="F44" s="1" t="s">
        <v>0</v>
      </c>
      <c r="G44" s="2">
        <v>87.74</v>
      </c>
      <c r="H44" s="1" t="s">
        <v>18</v>
      </c>
      <c r="I44" s="1">
        <v>95</v>
      </c>
      <c r="J44" s="1" t="s">
        <v>16</v>
      </c>
    </row>
    <row r="45" spans="1:10" ht="72" customHeight="1" x14ac:dyDescent="0.25">
      <c r="A45" s="1" t="str">
        <f>"00097167"</f>
        <v>00097167</v>
      </c>
      <c r="B45" s="1" t="str">
        <f t="shared" si="0"/>
        <v xml:space="preserve">  </v>
      </c>
      <c r="C45" s="3" t="s">
        <v>52</v>
      </c>
      <c r="D45" s="3" t="s">
        <v>0</v>
      </c>
      <c r="E45" s="3" t="s">
        <v>15</v>
      </c>
      <c r="F45" s="1" t="s">
        <v>0</v>
      </c>
      <c r="G45" s="2">
        <v>87.74</v>
      </c>
      <c r="H45" s="1" t="s">
        <v>18</v>
      </c>
      <c r="I45" s="1" t="s">
        <v>19</v>
      </c>
      <c r="J45" s="1" t="s">
        <v>19</v>
      </c>
    </row>
    <row r="46" spans="1:10" ht="87.75" customHeight="1" x14ac:dyDescent="0.25">
      <c r="A46" s="1" t="str">
        <f>"00097168"</f>
        <v>00097168</v>
      </c>
      <c r="B46" s="1" t="str">
        <f t="shared" si="0"/>
        <v xml:space="preserve">  </v>
      </c>
      <c r="C46" s="3" t="s">
        <v>53</v>
      </c>
      <c r="D46" s="3" t="s">
        <v>0</v>
      </c>
      <c r="E46" s="3" t="s">
        <v>15</v>
      </c>
      <c r="F46" s="1" t="s">
        <v>0</v>
      </c>
      <c r="G46" s="2">
        <v>59.21</v>
      </c>
      <c r="H46" s="1" t="s">
        <v>18</v>
      </c>
      <c r="I46" s="1">
        <v>95</v>
      </c>
      <c r="J46" s="1" t="s">
        <v>16</v>
      </c>
    </row>
    <row r="47" spans="1:10" ht="116.25" customHeight="1" x14ac:dyDescent="0.25">
      <c r="A47" s="1" t="str">
        <f>"00097530"</f>
        <v>00097530</v>
      </c>
      <c r="B47" s="1" t="str">
        <f t="shared" si="0"/>
        <v xml:space="preserve">  </v>
      </c>
      <c r="C47" s="3" t="s">
        <v>54</v>
      </c>
      <c r="D47" s="3" t="s">
        <v>0</v>
      </c>
      <c r="E47" s="3" t="s">
        <v>15</v>
      </c>
      <c r="F47" s="1" t="s">
        <v>0</v>
      </c>
      <c r="G47" s="2">
        <v>27.42</v>
      </c>
      <c r="H47" s="1" t="s">
        <v>18</v>
      </c>
      <c r="I47" s="1" t="s">
        <v>19</v>
      </c>
      <c r="J47" s="1" t="s">
        <v>19</v>
      </c>
    </row>
    <row r="48" spans="1:10" ht="87.75" customHeight="1" x14ac:dyDescent="0.25">
      <c r="A48" s="1" t="str">
        <f>"00097542"</f>
        <v>00097542</v>
      </c>
      <c r="B48" s="1" t="str">
        <f t="shared" si="0"/>
        <v xml:space="preserve">  </v>
      </c>
      <c r="C48" s="3" t="s">
        <v>55</v>
      </c>
      <c r="D48" s="3" t="s">
        <v>0</v>
      </c>
      <c r="E48" s="3" t="s">
        <v>15</v>
      </c>
      <c r="F48" s="1" t="s">
        <v>0</v>
      </c>
      <c r="G48" s="2">
        <v>41.12</v>
      </c>
      <c r="H48" s="1" t="s">
        <v>18</v>
      </c>
      <c r="I48" s="1" t="s">
        <v>19</v>
      </c>
      <c r="J48" s="1" t="s">
        <v>19</v>
      </c>
    </row>
    <row r="49" spans="1:10" ht="113.25" customHeight="1" x14ac:dyDescent="0.25">
      <c r="A49" s="1" t="str">
        <f>"00097550"</f>
        <v>00097550</v>
      </c>
      <c r="B49" s="1" t="str">
        <f t="shared" si="0"/>
        <v xml:space="preserve">  </v>
      </c>
      <c r="C49" s="3" t="s">
        <v>56</v>
      </c>
      <c r="D49" s="3" t="s">
        <v>0</v>
      </c>
      <c r="E49" s="3" t="s">
        <v>57</v>
      </c>
      <c r="F49" s="1" t="s">
        <v>0</v>
      </c>
      <c r="G49" s="2">
        <v>38.380000000000003</v>
      </c>
      <c r="H49" s="1" t="s">
        <v>18</v>
      </c>
      <c r="I49" s="1">
        <v>95</v>
      </c>
      <c r="J49" s="1" t="s">
        <v>16</v>
      </c>
    </row>
    <row r="50" spans="1:10" ht="111.75" customHeight="1" x14ac:dyDescent="0.25">
      <c r="A50" s="1" t="str">
        <f>"00097551"</f>
        <v>00097551</v>
      </c>
      <c r="B50" s="1" t="str">
        <f t="shared" si="0"/>
        <v xml:space="preserve">  </v>
      </c>
      <c r="C50" s="3" t="s">
        <v>58</v>
      </c>
      <c r="D50" s="3" t="s">
        <v>0</v>
      </c>
      <c r="E50" s="3" t="s">
        <v>59</v>
      </c>
      <c r="F50" s="1" t="s">
        <v>0</v>
      </c>
      <c r="G50" s="2">
        <v>20.83</v>
      </c>
      <c r="H50" s="1" t="s">
        <v>18</v>
      </c>
      <c r="I50" s="1">
        <v>95</v>
      </c>
      <c r="J50" s="1" t="s">
        <v>16</v>
      </c>
    </row>
    <row r="51" spans="1:10" ht="104.25" customHeight="1" x14ac:dyDescent="0.25">
      <c r="A51" s="1" t="str">
        <f>"00097552"</f>
        <v>00097552</v>
      </c>
      <c r="B51" s="1" t="str">
        <f t="shared" si="0"/>
        <v xml:space="preserve">  </v>
      </c>
      <c r="C51" s="3" t="s">
        <v>73</v>
      </c>
      <c r="D51" s="3" t="s">
        <v>0</v>
      </c>
      <c r="E51" s="3" t="s">
        <v>57</v>
      </c>
      <c r="F51" s="1" t="s">
        <v>0</v>
      </c>
      <c r="G51" s="2">
        <v>10.96</v>
      </c>
      <c r="H51" s="1" t="s">
        <v>18</v>
      </c>
      <c r="I51" s="1">
        <v>95</v>
      </c>
      <c r="J51" s="1" t="s">
        <v>16</v>
      </c>
    </row>
    <row r="52" spans="1:10" ht="89.25" customHeight="1" x14ac:dyDescent="0.25">
      <c r="A52" s="1" t="str">
        <f>"00097750"</f>
        <v>00097750</v>
      </c>
      <c r="B52" s="1" t="str">
        <f t="shared" si="0"/>
        <v xml:space="preserve">  </v>
      </c>
      <c r="C52" s="3" t="s">
        <v>60</v>
      </c>
      <c r="D52" s="3" t="s">
        <v>0</v>
      </c>
      <c r="E52" s="3" t="s">
        <v>15</v>
      </c>
      <c r="F52" s="1" t="s">
        <v>0</v>
      </c>
      <c r="G52" s="2">
        <v>52.09</v>
      </c>
      <c r="H52" s="1" t="s">
        <v>18</v>
      </c>
      <c r="I52" s="1">
        <v>95</v>
      </c>
      <c r="J52" s="1" t="s">
        <v>16</v>
      </c>
    </row>
    <row r="53" spans="1:10" ht="78" customHeight="1" x14ac:dyDescent="0.25">
      <c r="A53" s="1" t="str">
        <f>"00097755"</f>
        <v>00097755</v>
      </c>
      <c r="B53" s="1" t="str">
        <f t="shared" si="0"/>
        <v xml:space="preserve">  </v>
      </c>
      <c r="C53" s="3" t="s">
        <v>61</v>
      </c>
      <c r="D53" s="3" t="s">
        <v>0</v>
      </c>
      <c r="E53" s="3" t="s">
        <v>15</v>
      </c>
      <c r="F53" s="1" t="s">
        <v>0</v>
      </c>
      <c r="G53" s="2">
        <v>27.42</v>
      </c>
      <c r="H53" s="1" t="s">
        <v>18</v>
      </c>
      <c r="I53" s="1" t="s">
        <v>19</v>
      </c>
      <c r="J53" s="1" t="s">
        <v>19</v>
      </c>
    </row>
    <row r="54" spans="1:10" ht="100.5" customHeight="1" x14ac:dyDescent="0.25">
      <c r="A54" s="1" t="str">
        <f>"00097760"</f>
        <v>00097760</v>
      </c>
      <c r="B54" s="1" t="str">
        <f t="shared" si="0"/>
        <v xml:space="preserve">  </v>
      </c>
      <c r="C54" s="3" t="s">
        <v>62</v>
      </c>
      <c r="D54" s="3" t="s">
        <v>0</v>
      </c>
      <c r="E54" s="3" t="s">
        <v>15</v>
      </c>
      <c r="F54" s="1" t="s">
        <v>0</v>
      </c>
      <c r="G54" s="2">
        <v>40.57</v>
      </c>
      <c r="H54" s="1" t="s">
        <v>18</v>
      </c>
      <c r="I54" s="1" t="s">
        <v>19</v>
      </c>
      <c r="J54" s="1" t="s">
        <v>19</v>
      </c>
    </row>
    <row r="55" spans="1:10" ht="89.25" customHeight="1" x14ac:dyDescent="0.25">
      <c r="A55" s="1" t="str">
        <f>"00097761"</f>
        <v>00097761</v>
      </c>
      <c r="B55" s="1" t="str">
        <f t="shared" si="0"/>
        <v xml:space="preserve">  </v>
      </c>
      <c r="C55" s="3" t="s">
        <v>63</v>
      </c>
      <c r="D55" s="3" t="s">
        <v>0</v>
      </c>
      <c r="E55" s="3" t="s">
        <v>15</v>
      </c>
      <c r="F55" s="1" t="s">
        <v>0</v>
      </c>
      <c r="G55" s="2">
        <v>26.31</v>
      </c>
      <c r="H55" s="1" t="s">
        <v>18</v>
      </c>
      <c r="I55" s="1" t="s">
        <v>19</v>
      </c>
      <c r="J55" s="1" t="s">
        <v>19</v>
      </c>
    </row>
    <row r="56" spans="1:10" ht="129" customHeight="1" x14ac:dyDescent="0.25">
      <c r="A56" s="1" t="str">
        <f>"00097763"</f>
        <v>00097763</v>
      </c>
      <c r="B56" s="1" t="str">
        <f t="shared" si="0"/>
        <v xml:space="preserve">  </v>
      </c>
      <c r="C56" s="3" t="s">
        <v>64</v>
      </c>
      <c r="D56" s="3" t="s">
        <v>0</v>
      </c>
      <c r="E56" s="3" t="s">
        <v>15</v>
      </c>
      <c r="F56" s="1" t="s">
        <v>0</v>
      </c>
      <c r="G56" s="2">
        <v>48.8</v>
      </c>
      <c r="H56" s="1" t="s">
        <v>18</v>
      </c>
      <c r="I56" s="1" t="s">
        <v>19</v>
      </c>
      <c r="J56" s="1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c49c61a88f697435781602d924ff86ca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2762e314e42e997d6bf5bffd5f99ccb2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>Medicaid &amp; Long-Term Care</DHHSInternetDivision>
    <Fee_x0020_Schedule xmlns="76d38050-7b15-4892-beee-6b8430b169cf">Physical Therapy and Occupational Therapy Services</Fee_x0020_Schedule>
    <DHHSInternetWCP xmlns="32249c65-da49-47e9-984a-f0159a6f027c"/>
    <Effective_x0020_Date xmlns="76d38050-7b15-4892-beee-6b8430b169cf">2026-07-01T05:00:00+00:00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6729479-5844-4D8F-BF5D-49998EB580B1}"/>
</file>

<file path=customXml/itemProps2.xml><?xml version="1.0" encoding="utf-8"?>
<ds:datastoreItem xmlns:ds="http://schemas.openxmlformats.org/officeDocument/2006/customXml" ds:itemID="{E7ABEDE2-1380-44BC-BE7C-32B468E0008C}"/>
</file>

<file path=customXml/itemProps3.xml><?xml version="1.0" encoding="utf-8"?>
<ds:datastoreItem xmlns:ds="http://schemas.openxmlformats.org/officeDocument/2006/customXml" ds:itemID="{FF6043F4-2A8B-4B62-BD89-4B0CC01E57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17_202606151002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2026-06-15T19:34:53Z</dcterms:created>
  <dcterms:modified xsi:type="dcterms:W3CDTF">2026-06-16T15:58:56Z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80200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