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jbake7\AppData\Local\Microsoft\Windows\INetCache\Content.Outlook\NVFCM5GL\"/>
    </mc:Choice>
  </mc:AlternateContent>
  <xr:revisionPtr revIDLastSave="0" documentId="13_ncr:1_{AEA7DF42-6644-4C23-BD7F-B54C65B5B356}" xr6:coauthVersionLast="47" xr6:coauthVersionMax="47" xr10:uidLastSave="{00000000-0000-0000-0000-000000000000}"/>
  <bookViews>
    <workbookView xWindow="-120" yWindow="-120" windowWidth="29040" windowHeight="18240" xr2:uid="{00000000-000D-0000-FFFF-FFFF00000000}"/>
  </bookViews>
  <sheets>
    <sheet name="Instructions" sheetId="28" r:id="rId1"/>
    <sheet name="2024" sheetId="26" r:id="rId2"/>
    <sheet name="Calculations" sheetId="27" state="hidden" r:id="rId3"/>
    <sheet name="Validation" sheetId="20"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26" l="1"/>
  <c r="G5" i="27"/>
  <c r="G4" i="27"/>
  <c r="G53" i="26"/>
  <c r="AJ14" i="26"/>
  <c r="AG14" i="26" s="1"/>
  <c r="T14" i="26"/>
  <c r="AH14" i="26" l="1"/>
  <c r="D14" i="26" s="1"/>
  <c r="AK14" i="26"/>
  <c r="P125" i="26"/>
  <c r="K125" i="26"/>
  <c r="I125" i="26"/>
  <c r="F43" i="26" s="1"/>
  <c r="H125" i="26"/>
  <c r="C125" i="26"/>
  <c r="A125" i="26"/>
  <c r="F42" i="26" s="1"/>
  <c r="Y121" i="26"/>
  <c r="O120" i="26"/>
  <c r="V43" i="26" s="1"/>
  <c r="G120" i="26"/>
  <c r="V42" i="26" s="1"/>
  <c r="N119" i="26"/>
  <c r="R43" i="26" s="1"/>
  <c r="F119" i="26"/>
  <c r="I115" i="26"/>
  <c r="A115" i="26"/>
  <c r="AF114" i="26"/>
  <c r="AA114" i="26"/>
  <c r="Y114" i="26"/>
  <c r="X114" i="26"/>
  <c r="Z40" i="26" s="1"/>
  <c r="S114" i="26"/>
  <c r="M40" i="26" s="1"/>
  <c r="Q114" i="26"/>
  <c r="P114" i="26"/>
  <c r="Z39" i="26" s="1"/>
  <c r="K114" i="26"/>
  <c r="M39" i="26" s="1"/>
  <c r="I114" i="26"/>
  <c r="F39" i="26" s="1"/>
  <c r="H114" i="26"/>
  <c r="Z38" i="26" s="1"/>
  <c r="C114" i="26"/>
  <c r="A114" i="26"/>
  <c r="AE109" i="26"/>
  <c r="W109" i="26"/>
  <c r="V40" i="26" s="1"/>
  <c r="O109" i="26"/>
  <c r="V39" i="26" s="1"/>
  <c r="G109" i="26"/>
  <c r="V38" i="26" s="1"/>
  <c r="AD108" i="26"/>
  <c r="V108" i="26"/>
  <c r="N108" i="26"/>
  <c r="F108" i="26"/>
  <c r="R38" i="26" s="1"/>
  <c r="Y104" i="26"/>
  <c r="Q104" i="26"/>
  <c r="I104" i="26"/>
  <c r="A104" i="26"/>
  <c r="AF103" i="26"/>
  <c r="AA103" i="26"/>
  <c r="M37" i="26" s="1"/>
  <c r="Y103" i="26"/>
  <c r="F37" i="26" s="1"/>
  <c r="X103" i="26"/>
  <c r="Z36" i="26" s="1"/>
  <c r="S103" i="26"/>
  <c r="M36" i="26" s="1"/>
  <c r="Q103" i="26"/>
  <c r="F36" i="26" s="1"/>
  <c r="P103" i="26"/>
  <c r="Z35" i="26" s="1"/>
  <c r="K103" i="26"/>
  <c r="M35" i="26" s="1"/>
  <c r="I103" i="26"/>
  <c r="F35" i="26" s="1"/>
  <c r="H103" i="26"/>
  <c r="Z34" i="26" s="1"/>
  <c r="C103" i="26"/>
  <c r="A103" i="26"/>
  <c r="AE98" i="26"/>
  <c r="V37" i="26" s="1"/>
  <c r="W98" i="26"/>
  <c r="V36" i="26" s="1"/>
  <c r="O98" i="26"/>
  <c r="V35" i="26" s="1"/>
  <c r="G98" i="26"/>
  <c r="V34" i="26" s="1"/>
  <c r="AD97" i="26"/>
  <c r="V97" i="26"/>
  <c r="R36" i="26" s="1"/>
  <c r="N97" i="26"/>
  <c r="F97" i="26"/>
  <c r="R34" i="26" s="1"/>
  <c r="Y93" i="26"/>
  <c r="Q93" i="26"/>
  <c r="I93" i="26"/>
  <c r="A93" i="26"/>
  <c r="A92" i="26"/>
  <c r="AF91" i="26"/>
  <c r="AA91" i="26"/>
  <c r="Y91" i="26"/>
  <c r="F33" i="26" s="1"/>
  <c r="X91" i="26"/>
  <c r="Z32" i="26" s="1"/>
  <c r="S91" i="26"/>
  <c r="Q91" i="26"/>
  <c r="F32" i="26" s="1"/>
  <c r="P91" i="26"/>
  <c r="K91" i="26"/>
  <c r="I91" i="26"/>
  <c r="H91" i="26"/>
  <c r="C91" i="26"/>
  <c r="M26" i="26" s="1"/>
  <c r="A91" i="26"/>
  <c r="F26" i="26" s="1"/>
  <c r="AE86" i="26"/>
  <c r="V33" i="26" s="1"/>
  <c r="W86" i="26"/>
  <c r="V32" i="26" s="1"/>
  <c r="O86" i="26"/>
  <c r="V27" i="26" s="1"/>
  <c r="G86" i="26"/>
  <c r="V26" i="26" s="1"/>
  <c r="AD85" i="26"/>
  <c r="V85" i="26"/>
  <c r="N85" i="26"/>
  <c r="F85" i="26"/>
  <c r="Y81" i="26"/>
  <c r="Q81" i="26"/>
  <c r="I81" i="26"/>
  <c r="A81" i="26"/>
  <c r="AF80" i="26"/>
  <c r="Z25" i="26" s="1"/>
  <c r="AA80" i="26"/>
  <c r="M25" i="26" s="1"/>
  <c r="Y80" i="26"/>
  <c r="X80" i="26"/>
  <c r="Z24" i="26" s="1"/>
  <c r="S80" i="26"/>
  <c r="M24" i="26" s="1"/>
  <c r="Q80" i="26"/>
  <c r="P80" i="26"/>
  <c r="Z23" i="26" s="1"/>
  <c r="K80" i="26"/>
  <c r="M23" i="26" s="1"/>
  <c r="I80" i="26"/>
  <c r="H80" i="26"/>
  <c r="C80" i="26"/>
  <c r="M22" i="26" s="1"/>
  <c r="A80" i="26"/>
  <c r="F22" i="26" s="1"/>
  <c r="AE75" i="26"/>
  <c r="V25" i="26" s="1"/>
  <c r="W75" i="26"/>
  <c r="V24" i="26" s="1"/>
  <c r="O75" i="26"/>
  <c r="V23" i="26" s="1"/>
  <c r="G75" i="26"/>
  <c r="V22" i="26" s="1"/>
  <c r="AD74" i="26"/>
  <c r="V74" i="26"/>
  <c r="N74" i="26"/>
  <c r="R23" i="26" s="1"/>
  <c r="F74" i="26"/>
  <c r="R22" i="26" s="1"/>
  <c r="Y70" i="26"/>
  <c r="Q70" i="26"/>
  <c r="I70" i="26"/>
  <c r="A70" i="26"/>
  <c r="AF69" i="26"/>
  <c r="AA69" i="26"/>
  <c r="Y69" i="26"/>
  <c r="F21" i="26" s="1"/>
  <c r="X69" i="26"/>
  <c r="S69" i="26"/>
  <c r="Q69" i="26"/>
  <c r="P69" i="26"/>
  <c r="K69" i="26"/>
  <c r="I69" i="26"/>
  <c r="F19" i="26" s="1"/>
  <c r="H69" i="26"/>
  <c r="Z18" i="26" s="1"/>
  <c r="C69" i="26"/>
  <c r="M18" i="26" s="1"/>
  <c r="A69" i="26"/>
  <c r="F18" i="26" s="1"/>
  <c r="AE64" i="26"/>
  <c r="V21" i="26" s="1"/>
  <c r="W64" i="26"/>
  <c r="V20" i="26" s="1"/>
  <c r="O64" i="26"/>
  <c r="V19" i="26" s="1"/>
  <c r="G64" i="26"/>
  <c r="V18" i="26" s="1"/>
  <c r="AD63" i="26"/>
  <c r="R21" i="26" s="1"/>
  <c r="V63" i="26"/>
  <c r="N63" i="26"/>
  <c r="R19" i="26" s="1"/>
  <c r="F63" i="26"/>
  <c r="R18" i="26" s="1"/>
  <c r="Y59" i="26"/>
  <c r="Q59" i="26"/>
  <c r="I59" i="26"/>
  <c r="A59" i="26"/>
  <c r="AF58" i="26"/>
  <c r="Z17" i="26" s="1"/>
  <c r="AA58" i="26"/>
  <c r="Y58" i="26"/>
  <c r="F17" i="26" s="1"/>
  <c r="X58" i="26"/>
  <c r="Z16" i="26" s="1"/>
  <c r="S58" i="26"/>
  <c r="M16" i="26" s="1"/>
  <c r="Q58" i="26"/>
  <c r="F16" i="26" s="1"/>
  <c r="P58" i="26"/>
  <c r="Z15" i="26" s="1"/>
  <c r="K58" i="26"/>
  <c r="M15" i="26" s="1"/>
  <c r="I58" i="26"/>
  <c r="Z14" i="26"/>
  <c r="C58" i="26"/>
  <c r="M14" i="26" s="1"/>
  <c r="A58" i="26"/>
  <c r="AE53" i="26"/>
  <c r="V17" i="26" s="1"/>
  <c r="W53" i="26"/>
  <c r="V16" i="26" s="1"/>
  <c r="O53" i="26"/>
  <c r="V15" i="26" s="1"/>
  <c r="V14" i="26"/>
  <c r="AD52" i="26"/>
  <c r="R17" i="26" s="1"/>
  <c r="V52" i="26"/>
  <c r="R16" i="26" s="1"/>
  <c r="N52" i="26"/>
  <c r="F52" i="26"/>
  <c r="T121" i="26" s="1"/>
  <c r="Y48" i="26"/>
  <c r="Q48" i="26"/>
  <c r="I48" i="26"/>
  <c r="A48" i="26"/>
  <c r="A47" i="26"/>
  <c r="AD43" i="26"/>
  <c r="AC43" i="26"/>
  <c r="AB43" i="26"/>
  <c r="Z43" i="26"/>
  <c r="T43" i="26"/>
  <c r="M43" i="26"/>
  <c r="AD42" i="26"/>
  <c r="AC42" i="26"/>
  <c r="AB42" i="26"/>
  <c r="Z42" i="26"/>
  <c r="T42" i="26"/>
  <c r="R42" i="26"/>
  <c r="M42" i="26"/>
  <c r="AD41" i="26"/>
  <c r="AC41" i="26"/>
  <c r="AB41" i="26"/>
  <c r="Z41" i="26"/>
  <c r="V41" i="26"/>
  <c r="T41" i="26"/>
  <c r="R41" i="26"/>
  <c r="M41" i="26"/>
  <c r="F41" i="26"/>
  <c r="AD40" i="26"/>
  <c r="AC40" i="26"/>
  <c r="AB40" i="26"/>
  <c r="T40" i="26"/>
  <c r="R40" i="26"/>
  <c r="F40" i="26"/>
  <c r="AD39" i="26"/>
  <c r="AC39" i="26"/>
  <c r="AB39" i="26"/>
  <c r="T39" i="26"/>
  <c r="R39" i="26"/>
  <c r="AD38" i="26"/>
  <c r="AC38" i="26"/>
  <c r="AB38" i="26"/>
  <c r="T38" i="26"/>
  <c r="M38" i="26"/>
  <c r="F38" i="26"/>
  <c r="AD37" i="26"/>
  <c r="AC37" i="26"/>
  <c r="AB37" i="26"/>
  <c r="Z37" i="26"/>
  <c r="T37" i="26"/>
  <c r="R37" i="26"/>
  <c r="AD36" i="26"/>
  <c r="AC36" i="26"/>
  <c r="AB36" i="26"/>
  <c r="T36" i="26"/>
  <c r="AD35" i="26"/>
  <c r="AC35" i="26"/>
  <c r="AB35" i="26"/>
  <c r="T35" i="26"/>
  <c r="R35" i="26"/>
  <c r="AD34" i="26"/>
  <c r="AC34" i="26"/>
  <c r="AB34" i="26"/>
  <c r="T34" i="26"/>
  <c r="M34" i="26"/>
  <c r="F34" i="26"/>
  <c r="AD33" i="26"/>
  <c r="AC33" i="26"/>
  <c r="AB33" i="26"/>
  <c r="Z33" i="26"/>
  <c r="T33" i="26"/>
  <c r="R33" i="26"/>
  <c r="M33" i="26"/>
  <c r="AD32" i="26"/>
  <c r="AC32" i="26"/>
  <c r="AB32" i="26"/>
  <c r="T32" i="26"/>
  <c r="R32" i="26"/>
  <c r="M32" i="26"/>
  <c r="A29" i="26"/>
  <c r="AD27" i="26"/>
  <c r="AC27" i="26"/>
  <c r="AB27" i="26"/>
  <c r="Z27" i="26"/>
  <c r="T27" i="26"/>
  <c r="R27" i="26"/>
  <c r="M27" i="26"/>
  <c r="F27" i="26"/>
  <c r="AD26" i="26"/>
  <c r="AC26" i="26"/>
  <c r="AB26" i="26"/>
  <c r="Z26" i="26"/>
  <c r="T26" i="26"/>
  <c r="R26" i="26"/>
  <c r="AD25" i="26"/>
  <c r="AC25" i="26"/>
  <c r="AB25" i="26"/>
  <c r="T25" i="26"/>
  <c r="R25" i="26"/>
  <c r="F25" i="26"/>
  <c r="AD24" i="26"/>
  <c r="AC24" i="26"/>
  <c r="AB24" i="26"/>
  <c r="T24" i="26"/>
  <c r="R24" i="26"/>
  <c r="F24" i="26"/>
  <c r="AD23" i="26"/>
  <c r="AC23" i="26"/>
  <c r="AB23" i="26"/>
  <c r="T23" i="26"/>
  <c r="F23" i="26"/>
  <c r="AD22" i="26"/>
  <c r="AC22" i="26"/>
  <c r="AB22" i="26"/>
  <c r="Z22" i="26"/>
  <c r="T22" i="26"/>
  <c r="AD21" i="26"/>
  <c r="AC21" i="26"/>
  <c r="AB21" i="26"/>
  <c r="Z21" i="26"/>
  <c r="T21" i="26"/>
  <c r="M21" i="26"/>
  <c r="AD20" i="26"/>
  <c r="AC20" i="26"/>
  <c r="AB20" i="26"/>
  <c r="T20" i="26"/>
  <c r="R20" i="26"/>
  <c r="M20" i="26"/>
  <c r="F20" i="26"/>
  <c r="AD19" i="26"/>
  <c r="AC19" i="26"/>
  <c r="AB19" i="26"/>
  <c r="Z19" i="26"/>
  <c r="T19" i="26"/>
  <c r="M19" i="26"/>
  <c r="AD18" i="26"/>
  <c r="AC18" i="26"/>
  <c r="AB18" i="26"/>
  <c r="T18" i="26"/>
  <c r="AD17" i="26"/>
  <c r="AC17" i="26"/>
  <c r="AB17" i="26"/>
  <c r="T17" i="26"/>
  <c r="M17" i="26"/>
  <c r="AI16" i="26"/>
  <c r="AI17" i="26" s="1"/>
  <c r="AD16" i="26"/>
  <c r="AC16" i="26"/>
  <c r="AB16" i="26"/>
  <c r="T16" i="26"/>
  <c r="AI15" i="26"/>
  <c r="AJ15" i="26" s="1"/>
  <c r="AG15" i="26" s="1"/>
  <c r="AD15" i="26"/>
  <c r="AC15" i="26"/>
  <c r="AB15" i="26"/>
  <c r="T15" i="26"/>
  <c r="R15" i="26"/>
  <c r="F15" i="26"/>
  <c r="AM14" i="26"/>
  <c r="AL14" i="26"/>
  <c r="AD14" i="26"/>
  <c r="AC14" i="26"/>
  <c r="AB14" i="26"/>
  <c r="K14" i="26" l="1"/>
  <c r="O14" i="26" s="1"/>
  <c r="T119" i="26"/>
  <c r="T123" i="26"/>
  <c r="F14" i="26"/>
  <c r="R14" i="26"/>
  <c r="X14" i="26" s="1"/>
  <c r="X15" i="26" s="1"/>
  <c r="X16" i="26" s="1"/>
  <c r="X17" i="26" s="1"/>
  <c r="X18" i="26" s="1"/>
  <c r="X19" i="26" s="1"/>
  <c r="X20" i="26" s="1"/>
  <c r="X21" i="26" s="1"/>
  <c r="X22" i="26" s="1"/>
  <c r="X23" i="26" s="1"/>
  <c r="X24" i="26" s="1"/>
  <c r="X25" i="26" s="1"/>
  <c r="X26" i="26" s="1"/>
  <c r="X27" i="26" s="1"/>
  <c r="X32" i="26" s="1"/>
  <c r="X33" i="26" s="1"/>
  <c r="X34" i="26" s="1"/>
  <c r="X35" i="26" s="1"/>
  <c r="X36" i="26" s="1"/>
  <c r="X37" i="26" s="1"/>
  <c r="X38" i="26" s="1"/>
  <c r="X39" i="26" s="1"/>
  <c r="X40" i="26" s="1"/>
  <c r="X41" i="26" s="1"/>
  <c r="X42" i="26" s="1"/>
  <c r="X43" i="26" s="1"/>
  <c r="AD121" i="26"/>
  <c r="H14" i="26"/>
  <c r="AI18" i="26"/>
  <c r="AJ17" i="26"/>
  <c r="AL15" i="26"/>
  <c r="AM15" i="26"/>
  <c r="AJ16" i="26"/>
  <c r="Z20" i="26"/>
  <c r="Y119" i="26"/>
  <c r="AK15" i="26"/>
  <c r="K15" i="26" s="1"/>
  <c r="AH15" i="26"/>
  <c r="D15" i="26" s="1"/>
  <c r="O15" i="26" l="1"/>
  <c r="H15" i="26"/>
  <c r="AM16" i="26"/>
  <c r="AL16" i="26"/>
  <c r="AK16" i="26"/>
  <c r="K16" i="26" s="1"/>
  <c r="AG16" i="26"/>
  <c r="AH16" i="26"/>
  <c r="AM17" i="26"/>
  <c r="AL17" i="26"/>
  <c r="AK17" i="26"/>
  <c r="K17" i="26" s="1"/>
  <c r="AG17" i="26"/>
  <c r="AH17" i="26"/>
  <c r="AJ18" i="26"/>
  <c r="AI19" i="26"/>
  <c r="D16" i="26" l="1"/>
  <c r="H16" i="26" s="1"/>
  <c r="D17" i="26"/>
  <c r="O16" i="26"/>
  <c r="O17" i="26" s="1"/>
  <c r="AI20" i="26"/>
  <c r="AJ19" i="26"/>
  <c r="AG18" i="26"/>
  <c r="AH18" i="26"/>
  <c r="AK18" i="26"/>
  <c r="AL18" i="26"/>
  <c r="AM18" i="26"/>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E5" i="20"/>
  <c r="G10" i="20" s="1"/>
  <c r="K18" i="26" l="1"/>
  <c r="O18" i="26" s="1"/>
  <c r="D18" i="26"/>
  <c r="H17" i="26"/>
  <c r="AG19" i="26"/>
  <c r="AM19" i="26"/>
  <c r="AL19" i="26"/>
  <c r="AK19" i="26"/>
  <c r="K19" i="26" s="1"/>
  <c r="AH19" i="26"/>
  <c r="AI21" i="26"/>
  <c r="AJ20" i="26"/>
  <c r="G21" i="20"/>
  <c r="G33" i="20"/>
  <c r="G17" i="20"/>
  <c r="G29" i="20"/>
  <c r="G13" i="20"/>
  <c r="G25" i="20"/>
  <c r="G9" i="20"/>
  <c r="G32" i="20"/>
  <c r="G28" i="20"/>
  <c r="G24" i="20"/>
  <c r="G20" i="20"/>
  <c r="H20" i="20" s="1"/>
  <c r="G16" i="20"/>
  <c r="G12" i="20"/>
  <c r="H12" i="20" s="1"/>
  <c r="G8" i="20"/>
  <c r="H8" i="20" s="1"/>
  <c r="G31" i="20"/>
  <c r="G27" i="20"/>
  <c r="G23" i="20"/>
  <c r="G19" i="20"/>
  <c r="G15" i="20"/>
  <c r="H15" i="20" s="1"/>
  <c r="G11" i="20"/>
  <c r="G30" i="20"/>
  <c r="G26" i="20"/>
  <c r="G22" i="20"/>
  <c r="H22" i="20" s="1"/>
  <c r="G18" i="20"/>
  <c r="G14" i="20"/>
  <c r="H14" i="20" s="1"/>
  <c r="H9" i="20"/>
  <c r="H33" i="20"/>
  <c r="H23" i="20"/>
  <c r="H11" i="20"/>
  <c r="H30" i="20"/>
  <c r="H26" i="20"/>
  <c r="H18" i="20"/>
  <c r="H10" i="20"/>
  <c r="H27" i="20"/>
  <c r="H29" i="20"/>
  <c r="H25" i="20"/>
  <c r="H21" i="20"/>
  <c r="H17" i="20"/>
  <c r="H13" i="20"/>
  <c r="H31" i="20"/>
  <c r="H19" i="20"/>
  <c r="H32" i="20"/>
  <c r="H28" i="20"/>
  <c r="H24" i="20"/>
  <c r="H16" i="20"/>
  <c r="H18" i="26" l="1"/>
  <c r="D19" i="26"/>
  <c r="O19" i="26"/>
  <c r="AM20" i="26"/>
  <c r="AL20" i="26"/>
  <c r="AK20" i="26"/>
  <c r="AH20" i="26"/>
  <c r="AG20" i="26"/>
  <c r="AJ21" i="26"/>
  <c r="AI22" i="26"/>
  <c r="D20" i="26" l="1"/>
  <c r="K20" i="26"/>
  <c r="O20" i="26" s="1"/>
  <c r="H19" i="26"/>
  <c r="AI23" i="26"/>
  <c r="AJ22" i="26"/>
  <c r="AK21" i="26"/>
  <c r="AH21" i="26"/>
  <c r="AG21" i="26"/>
  <c r="AM21" i="26"/>
  <c r="AL21" i="26"/>
  <c r="H20" i="26" l="1"/>
  <c r="D21" i="26"/>
  <c r="K21" i="26"/>
  <c r="O21" i="26" s="1"/>
  <c r="AH22" i="26"/>
  <c r="AG22" i="26"/>
  <c r="D22" i="26" s="1"/>
  <c r="AM22" i="26"/>
  <c r="AK22" i="26"/>
  <c r="AL22" i="26"/>
  <c r="AI24" i="26"/>
  <c r="AJ23" i="26"/>
  <c r="H21" i="26" l="1"/>
  <c r="H22" i="26" s="1"/>
  <c r="K22" i="26"/>
  <c r="O22" i="26" s="1"/>
  <c r="AJ24" i="26"/>
  <c r="AL24" i="26" s="1"/>
  <c r="AI25" i="26"/>
  <c r="AM23" i="26"/>
  <c r="AL23" i="26"/>
  <c r="AK23" i="26"/>
  <c r="AH23" i="26"/>
  <c r="AG23" i="26"/>
  <c r="K23" i="26" l="1"/>
  <c r="O23" i="26" s="1"/>
  <c r="D23" i="26"/>
  <c r="H23" i="26" s="1"/>
  <c r="AI26" i="26"/>
  <c r="AJ25" i="26"/>
  <c r="AK24" i="26"/>
  <c r="AH24" i="26"/>
  <c r="AG24" i="26"/>
  <c r="AM24" i="26"/>
  <c r="K24" i="26" l="1"/>
  <c r="O24" i="26" s="1"/>
  <c r="D24" i="26"/>
  <c r="H24" i="26" s="1"/>
  <c r="AG25" i="26"/>
  <c r="AL25" i="26"/>
  <c r="AM25" i="26"/>
  <c r="AH25" i="26"/>
  <c r="AK25" i="26"/>
  <c r="AI27" i="26"/>
  <c r="AJ26" i="26"/>
  <c r="K25" i="26" l="1"/>
  <c r="O25" i="26" s="1"/>
  <c r="D25" i="26"/>
  <c r="H25" i="26" s="1"/>
  <c r="AJ27" i="26"/>
  <c r="AK27" i="26" s="1"/>
  <c r="AI32" i="26"/>
  <c r="AM26" i="26"/>
  <c r="AL26" i="26"/>
  <c r="AK26" i="26"/>
  <c r="AH26" i="26"/>
  <c r="AG26" i="26"/>
  <c r="D26" i="26" s="1"/>
  <c r="K26" i="26" l="1"/>
  <c r="O26" i="26" s="1"/>
  <c r="H26" i="26"/>
  <c r="AI33" i="26"/>
  <c r="AJ32" i="26"/>
  <c r="AM27" i="26"/>
  <c r="AL27" i="26"/>
  <c r="K27" i="26" s="1"/>
  <c r="AH27" i="26"/>
  <c r="AG27" i="26"/>
  <c r="D27" i="26" l="1"/>
  <c r="H27" i="26" s="1"/>
  <c r="O27" i="26"/>
  <c r="AG32" i="26"/>
  <c r="AM32" i="26"/>
  <c r="AL32" i="26"/>
  <c r="AH32" i="26"/>
  <c r="AK32" i="26"/>
  <c r="AI34" i="26"/>
  <c r="AJ33" i="26"/>
  <c r="K32" i="26" l="1"/>
  <c r="O32" i="26" s="1"/>
  <c r="D32" i="26"/>
  <c r="H32" i="26" s="1"/>
  <c r="AJ34" i="26"/>
  <c r="AI35" i="26"/>
  <c r="AM33" i="26"/>
  <c r="AL33" i="26"/>
  <c r="AK33" i="26"/>
  <c r="AH33" i="26"/>
  <c r="AG33" i="26"/>
  <c r="D33" i="26" l="1"/>
  <c r="H33" i="26" s="1"/>
  <c r="K33" i="26"/>
  <c r="O33" i="26" s="1"/>
  <c r="AJ35" i="26"/>
  <c r="AI36" i="26"/>
  <c r="AM34" i="26"/>
  <c r="AL34" i="26"/>
  <c r="AK34" i="26"/>
  <c r="AH34" i="26"/>
  <c r="AG34" i="26"/>
  <c r="K34" i="26" l="1"/>
  <c r="O34" i="26" s="1"/>
  <c r="D34" i="26"/>
  <c r="H34" i="26" s="1"/>
  <c r="AI37" i="26"/>
  <c r="AJ36" i="26"/>
  <c r="AH35" i="26"/>
  <c r="AG35" i="26"/>
  <c r="AM35" i="26"/>
  <c r="AL35" i="26"/>
  <c r="AK35" i="26"/>
  <c r="D35" i="26" l="1"/>
  <c r="K35" i="26"/>
  <c r="O35" i="26" s="1"/>
  <c r="H35" i="26"/>
  <c r="AM36" i="26"/>
  <c r="AK36" i="26"/>
  <c r="AL36" i="26"/>
  <c r="AH36" i="26"/>
  <c r="AG36" i="26"/>
  <c r="D36" i="26" s="1"/>
  <c r="AI38" i="26"/>
  <c r="AJ37" i="26"/>
  <c r="K36" i="26" l="1"/>
  <c r="O36" i="26" s="1"/>
  <c r="H36" i="26"/>
  <c r="AI39" i="26"/>
  <c r="AJ38" i="26"/>
  <c r="AM37" i="26"/>
  <c r="AL37" i="26"/>
  <c r="AK37" i="26"/>
  <c r="K37" i="26" s="1"/>
  <c r="AH37" i="26"/>
  <c r="AG37" i="26"/>
  <c r="D37" i="26" s="1"/>
  <c r="H37" i="26" l="1"/>
  <c r="O37" i="26"/>
  <c r="AH38" i="26"/>
  <c r="AG38" i="26"/>
  <c r="D38" i="26" s="1"/>
  <c r="AK38" i="26"/>
  <c r="AM38" i="26"/>
  <c r="AL38" i="26"/>
  <c r="AI40" i="26"/>
  <c r="AJ39" i="26"/>
  <c r="K38" i="26" l="1"/>
  <c r="O38" i="26" s="1"/>
  <c r="H38" i="26"/>
  <c r="AI41" i="26"/>
  <c r="AJ40" i="26"/>
  <c r="AM39" i="26"/>
  <c r="AL39" i="26"/>
  <c r="AK39" i="26"/>
  <c r="K39" i="26" s="1"/>
  <c r="AH39" i="26"/>
  <c r="AG39" i="26"/>
  <c r="D39" i="26" s="1"/>
  <c r="H39" i="26" l="1"/>
  <c r="O39" i="26"/>
  <c r="AL40" i="26"/>
  <c r="AM40" i="26"/>
  <c r="AK40" i="26"/>
  <c r="AG40" i="26"/>
  <c r="AH40" i="26"/>
  <c r="AJ41" i="26"/>
  <c r="AI42" i="26"/>
  <c r="K40" i="26" l="1"/>
  <c r="O40" i="26" s="1"/>
  <c r="D40" i="26"/>
  <c r="AI43" i="26"/>
  <c r="AJ43" i="26" s="1"/>
  <c r="AJ42" i="26"/>
  <c r="AH41" i="26"/>
  <c r="AG41" i="26"/>
  <c r="AL41" i="26"/>
  <c r="AK41" i="26"/>
  <c r="AM41" i="26"/>
  <c r="D41" i="26" l="1"/>
  <c r="K41" i="26"/>
  <c r="O41" i="26" s="1"/>
  <c r="H40" i="26"/>
  <c r="H41" i="26" s="1"/>
  <c r="AM42" i="26"/>
  <c r="AL42" i="26"/>
  <c r="AK42" i="26"/>
  <c r="K42" i="26" s="1"/>
  <c r="AG42" i="26"/>
  <c r="AH42" i="26"/>
  <c r="AM43" i="26"/>
  <c r="AL43" i="26"/>
  <c r="AK43" i="26"/>
  <c r="K43" i="26" s="1"/>
  <c r="AH43" i="26"/>
  <c r="AG43" i="26"/>
  <c r="D43" i="26" s="1"/>
  <c r="K44" i="26" l="1"/>
  <c r="D42" i="26"/>
  <c r="D44" i="26" s="1"/>
  <c r="O42" i="26"/>
  <c r="O43" i="26" s="1"/>
  <c r="H42" i="26" l="1"/>
  <c r="H43" i="26" s="1"/>
</calcChain>
</file>

<file path=xl/sharedStrings.xml><?xml version="1.0" encoding="utf-8"?>
<sst xmlns="http://schemas.openxmlformats.org/spreadsheetml/2006/main" count="665" uniqueCount="131">
  <si>
    <t>HR-15</t>
  </si>
  <si>
    <t>Name:</t>
  </si>
  <si>
    <t>Service Date:</t>
  </si>
  <si>
    <t>Employee ID #:</t>
  </si>
  <si>
    <t>FTE:</t>
  </si>
  <si>
    <t>Division:</t>
  </si>
  <si>
    <t>Location:</t>
  </si>
  <si>
    <t>OTHER LEAVE</t>
  </si>
  <si>
    <t>VACATION  LEAVE</t>
  </si>
  <si>
    <t>SICK  LEAVE</t>
  </si>
  <si>
    <t>Hours Earned</t>
  </si>
  <si>
    <t>Hours           Used</t>
  </si>
  <si>
    <t>Cumulated TOTAL</t>
  </si>
  <si>
    <t>Hours To Be Paid</t>
  </si>
  <si>
    <t>Total Hours</t>
  </si>
  <si>
    <t>Comments</t>
  </si>
  <si>
    <r>
      <t xml:space="preserve">Vacation Leave
</t>
    </r>
    <r>
      <rPr>
        <sz val="7"/>
        <rFont val="Arial"/>
        <family val="2"/>
      </rPr>
      <t>Contract &amp; Non-Contract</t>
    </r>
  </si>
  <si>
    <t>SL
Contract</t>
  </si>
  <si>
    <t>SL
Non-Contract</t>
  </si>
  <si>
    <t>Page 2</t>
  </si>
  <si>
    <t>HR-15 Page 3</t>
  </si>
  <si>
    <t>CT/OT</t>
  </si>
  <si>
    <r>
      <t xml:space="preserve">Comp </t>
    </r>
    <r>
      <rPr>
        <sz val="6.5"/>
        <rFont val="Arial"/>
        <family val="2"/>
      </rPr>
      <t>or</t>
    </r>
    <r>
      <rPr>
        <sz val="7"/>
        <rFont val="Arial"/>
        <family val="2"/>
      </rPr>
      <t xml:space="preserve"> Pay</t>
    </r>
  </si>
  <si>
    <r>
      <t xml:space="preserve">VL </t>
    </r>
    <r>
      <rPr>
        <b/>
        <sz val="8"/>
        <rFont val="Arial"/>
        <family val="2"/>
      </rPr>
      <t>Used</t>
    </r>
  </si>
  <si>
    <r>
      <t xml:space="preserve">SL </t>
    </r>
    <r>
      <rPr>
        <b/>
        <sz val="8"/>
        <rFont val="Arial"/>
        <family val="2"/>
      </rPr>
      <t>Used</t>
    </r>
  </si>
  <si>
    <t>Week Earned</t>
  </si>
  <si>
    <t>Date</t>
  </si>
  <si>
    <t>Hrs.</t>
  </si>
  <si>
    <t>1</t>
  </si>
  <si>
    <t>Used Hrs.</t>
  </si>
  <si>
    <t>2</t>
  </si>
  <si>
    <t>Total</t>
  </si>
  <si>
    <t>Paid Hrs.</t>
  </si>
  <si>
    <t>OTHER  LEAVE</t>
  </si>
  <si>
    <t>Code</t>
  </si>
  <si>
    <t>HR-15 Page 4</t>
  </si>
  <si>
    <t>VL Used:</t>
  </si>
  <si>
    <t>SL Used:</t>
  </si>
  <si>
    <t>CT Earned:</t>
  </si>
  <si>
    <t>CT Used:</t>
  </si>
  <si>
    <t>CT Paid:</t>
  </si>
  <si>
    <t>Other Leave:</t>
  </si>
  <si>
    <t>BEFORE YOU BEGIN:</t>
  </si>
  <si>
    <t>Click   --  Tools
Click   --  Add-In …
Check --  Analysis ToolPak</t>
  </si>
  <si>
    <r>
      <t>NOTE:</t>
    </r>
    <r>
      <rPr>
        <sz val="8"/>
        <color indexed="10"/>
        <rFont val="Arial"/>
        <family val="2"/>
      </rPr>
      <t xml:space="preserve"> This worksheet is just a tool to help employees track and predict their leave balances.  This is NOT an official leave balance record and does NOT link with the official leave balance record in NIS.  The balances listed below should match what is listed on your pay stub for that pay period.  If the balances do not match, please report the discrepancy to your local Human Resources Office.</t>
    </r>
  </si>
  <si>
    <r>
      <t xml:space="preserve">LWOP
Military
</t>
    </r>
    <r>
      <rPr>
        <sz val="10"/>
        <rFont val="Arial"/>
        <family val="2"/>
      </rPr>
      <t>Bereavement</t>
    </r>
  </si>
  <si>
    <t>Civil
Steward</t>
  </si>
  <si>
    <t>COMP TIME</t>
  </si>
  <si>
    <r>
      <t xml:space="preserve">Other  Leave  Codes:   </t>
    </r>
    <r>
      <rPr>
        <sz val="10"/>
        <rFont val="Arial"/>
        <family val="2"/>
      </rPr>
      <t>LWOP   Military    Bereavement   Civil   Steward</t>
    </r>
  </si>
  <si>
    <t>Leave Type</t>
  </si>
  <si>
    <r>
      <t>NOTE:</t>
    </r>
    <r>
      <rPr>
        <sz val="9"/>
        <color indexed="10"/>
        <rFont val="Arial"/>
        <family val="2"/>
      </rPr>
      <t xml:space="preserve"> This worksheet is just a tool to help employees track and predict their leave balances.  This is NOT an official leave balance record and does NOT link with the official leave balance record in the Payroll and Financial Center.  The balances listed below should match what is listed on your pay stub for that pay period.  If the balances do not match, please report the discrepancy to your Human Resources Representative.  </t>
    </r>
    <r>
      <rPr>
        <b/>
        <sz val="9"/>
        <color indexed="10"/>
        <rFont val="Arial"/>
        <family val="2"/>
      </rPr>
      <t>WILL NOT WORK FOR EMPLOYEES IN THE E BARGAINING UNIT.</t>
    </r>
  </si>
  <si>
    <t>B</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</si>
  <si>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</si>
  <si>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</si>
  <si>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</si>
  <si>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</si>
  <si>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</si>
  <si>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</si>
  <si>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</si>
  <si>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</si>
  <si>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</si>
  <si>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</si>
  <si>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</si>
  <si>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</si>
  <si>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</si>
  <si>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</si>
  <si>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</si>
  <si>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</si>
  <si>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</si>
  <si>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</si>
  <si>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</si>
  <si>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</si>
  <si>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</si>
  <si>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</si>
  <si>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</si>
  <si>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</si>
  <si>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</si>
  <si>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</si>
  <si>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Pay-Period</t>
  </si>
  <si>
    <t>Start</t>
  </si>
  <si>
    <t>End</t>
  </si>
  <si>
    <t>Description</t>
  </si>
  <si>
    <t>Validation</t>
  </si>
  <si>
    <t>Balance from Last Pay Stub of 2023</t>
  </si>
  <si>
    <r>
      <t>2024  BI-WEEKLY</t>
    </r>
    <r>
      <rPr>
        <b/>
        <sz val="11"/>
        <rFont val="Arial"/>
        <family val="2"/>
      </rPr>
      <t xml:space="preserve">
NEBRASKA  DEPARTMENT OF HEALTH  AND  HUMAN  SERVICES  YEARLY  EMPLOYEE  LEAVE  RECORD</t>
    </r>
  </si>
  <si>
    <t>B-01 
12/16 to 12/29</t>
  </si>
  <si>
    <t>B-02 
12/30 to 1/12</t>
  </si>
  <si>
    <t>B-03 
1/13 to 1/26</t>
  </si>
  <si>
    <t>B-04 
1/27 to 2/9</t>
  </si>
  <si>
    <t>B-05 
2/10 to 2/23</t>
  </si>
  <si>
    <t>B-06 
2/24 to 3/8</t>
  </si>
  <si>
    <t>B-07 
3/9 to 3/22</t>
  </si>
  <si>
    <t>B-08 
3/23 to 4/5</t>
  </si>
  <si>
    <t>B-09 
4/6 to 4/19</t>
  </si>
  <si>
    <t>B-10 
4/20 to 5/3</t>
  </si>
  <si>
    <t>B-11 
5/4 to 5/17</t>
  </si>
  <si>
    <t>B-12 
5/18 to 5/31</t>
  </si>
  <si>
    <t>B-13 
6/1 to 6/14</t>
  </si>
  <si>
    <t>B-14 
6/15 to 6/28</t>
  </si>
  <si>
    <t>B-15 
6/29 to 7/12</t>
  </si>
  <si>
    <t>B-16 
7/13 to 7/26</t>
  </si>
  <si>
    <t>B-17 
7/27 to 8/9</t>
  </si>
  <si>
    <t>B-18 
8/10 to 8/23</t>
  </si>
  <si>
    <t>B-19 
8/24 to 9/6</t>
  </si>
  <si>
    <t>B-20 
9/7 to 9/20</t>
  </si>
  <si>
    <t>B-21 
9/21 to 10/4</t>
  </si>
  <si>
    <t>B-22 
10/5 to 10/18</t>
  </si>
  <si>
    <t>B-23 
10/19 to 11/1</t>
  </si>
  <si>
    <t>B-24 
11/2 to 11/15</t>
  </si>
  <si>
    <t>B-25 
11/16 to 11/29</t>
  </si>
  <si>
    <t>B-26 
11/30 to 12/13</t>
  </si>
  <si>
    <t>2024 TOTALS</t>
  </si>
  <si>
    <t>Calculations</t>
  </si>
  <si>
    <t>NAPE / FOP</t>
  </si>
  <si>
    <t>Rules</t>
  </si>
  <si>
    <t>Options</t>
  </si>
  <si>
    <t>NAPE/FOP   |   Rules</t>
  </si>
  <si>
    <t>Instructions</t>
  </si>
  <si>
    <t>a</t>
  </si>
  <si>
    <t>b</t>
  </si>
  <si>
    <t>c</t>
  </si>
  <si>
    <t>d</t>
  </si>
  <si>
    <t>Your Service Date</t>
  </si>
  <si>
    <t>For Rows 47-152, enter hours in the corresponding spaces provided (dates are optional, but hours are necessary for calculations)</t>
  </si>
  <si>
    <r>
      <t xml:space="preserve">Please include </t>
    </r>
    <r>
      <rPr>
        <b/>
        <sz val="11"/>
        <color rgb="FFFF0000"/>
        <rFont val="Arial"/>
        <family val="2"/>
      </rPr>
      <t xml:space="preserve">at least </t>
    </r>
    <r>
      <rPr>
        <sz val="11"/>
        <rFont val="Arial"/>
        <family val="2"/>
      </rPr>
      <t>the following necessary details (highlighted in yellow) in order for the calculations to configure:</t>
    </r>
  </si>
  <si>
    <t>Your Contract-type: NAPE/FOP or Rules toggle</t>
  </si>
  <si>
    <t>Your Cumulated Totals for "VACATION LEAVE", "SICK LEAVE", and "COMP TIME" (end-of-year balances of prior year)</t>
  </si>
  <si>
    <t>NOTE</t>
  </si>
  <si>
    <t>This file does not adjust for Accrual Rate changes mid-Pay-Period, but updates for the following Pay-Periods</t>
  </si>
  <si>
    <t>(in other words, this file may slightly-underestimate your yearly totals by a few decimal places</t>
  </si>
  <si>
    <t>Your FTE (0.5 = Half-time, 1.0 =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</si>
</sst>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0"/>
    <numFmt numFmtId="165" formatCode="0;0;"/>
    <numFmt numFmtId="166" formatCode=";;;"/>
    <numFmt numFmtId="167" formatCode="m\-d\-yyyy"/>
    <numFmt numFmtId="168" formatCode="m\-d\-yy"/>
    <numFmt numFmtId="169" formatCode="yy"/>
    <numFmt numFmtId="170" formatCode="0.00;0;"/>
    <numFmt numFmtId="171" formatCode="0.00;\-0.00;"/>
    <numFmt numFmtId="172" formatCode="0.000"/>
  </numFmts>
  <fonts count="34" x14ac:knownFonts="1">
    <font>
      <sz val="10"/>
      <name val="Arial"/>
    </font>
    <font>
      <sz val="10"/>
      <name val="Arial"/>
      <family val="2"/>
    </font>
    <font>
      <b/>
      <sz val="14"/>
      <color indexed="56"/>
      <name val="Arial"/>
      <family val="2"/>
    </font>
    <font>
      <b/>
      <sz val="11"/>
      <name val="Arial"/>
      <family val="2"/>
    </font>
    <font>
      <b/>
      <sz val="14"/>
      <color indexed="12"/>
      <name val="Arial"/>
      <family val="2"/>
    </font>
    <font>
      <b/>
      <sz val="12"/>
      <name val="Arial"/>
      <family val="2"/>
    </font>
    <font>
      <sz val="10"/>
      <name val="Arial"/>
      <family val="2"/>
    </font>
    <font>
      <b/>
      <sz val="12"/>
      <name val="Arial"/>
      <family val="2"/>
    </font>
    <font>
      <b/>
      <sz val="10"/>
      <name val="Arial"/>
      <family val="2"/>
    </font>
    <font>
      <sz val="11"/>
      <name val="Arial"/>
      <family val="2"/>
    </font>
    <font>
      <b/>
      <sz val="11"/>
      <name val="Arial"/>
      <family val="2"/>
    </font>
    <font>
      <sz val="8"/>
      <name val="Arial"/>
      <family val="2"/>
    </font>
    <font>
      <sz val="9"/>
      <name val="Arial"/>
      <family val="2"/>
    </font>
    <font>
      <sz val="7"/>
      <name val="Arial"/>
      <family val="2"/>
    </font>
    <font>
      <i/>
      <sz val="10"/>
      <name val="Arial"/>
      <family val="2"/>
    </font>
    <font>
      <b/>
      <sz val="9"/>
      <name val="Arial"/>
      <family val="2"/>
    </font>
    <font>
      <b/>
      <i/>
      <sz val="12"/>
      <name val="Arial"/>
      <family val="2"/>
    </font>
    <font>
      <b/>
      <sz val="10"/>
      <name val="Arial"/>
      <family val="2"/>
    </font>
    <font>
      <b/>
      <sz val="6.5"/>
      <name val="Arial"/>
      <family val="2"/>
    </font>
    <font>
      <sz val="6.5"/>
      <name val="Arial"/>
      <family val="2"/>
    </font>
    <font>
      <b/>
      <sz val="8"/>
      <name val="Arial"/>
      <family val="2"/>
    </font>
    <font>
      <sz val="7.95"/>
      <name val="Arial"/>
      <family val="2"/>
    </font>
    <font>
      <sz val="6"/>
      <name val="Arial"/>
      <family val="2"/>
    </font>
    <font>
      <b/>
      <i/>
      <sz val="11"/>
      <color indexed="12"/>
      <name val="Arial"/>
      <family val="2"/>
    </font>
    <font>
      <sz val="10"/>
      <color indexed="9"/>
      <name val="Arial"/>
      <family val="2"/>
    </font>
    <font>
      <b/>
      <sz val="8"/>
      <color indexed="10"/>
      <name val="Arial"/>
      <family val="2"/>
    </font>
    <font>
      <sz val="8"/>
      <color indexed="10"/>
      <name val="Arial"/>
      <family val="2"/>
    </font>
    <font>
      <b/>
      <sz val="9"/>
      <color indexed="10"/>
      <name val="Arial"/>
      <family val="2"/>
    </font>
    <font>
      <sz val="9"/>
      <color indexed="10"/>
      <name val="Arial"/>
      <family val="2"/>
    </font>
    <font>
      <b/>
      <sz val="10"/>
      <color indexed="10"/>
      <name val="Arial"/>
      <family val="2"/>
    </font>
    <font>
      <b/>
      <sz val="10"/>
      <color indexed="12"/>
      <name val="Arial"/>
      <family val="2"/>
    </font>
    <font>
      <b/>
      <sz val="9"/>
      <color indexed="12"/>
      <name val="Arial"/>
      <family val="2"/>
    </font>
    <font>
      <sz val="12"/>
      <name val="Arial"/>
      <family val="2"/>
    </font>
    <font>
      <b/>
      <sz val="11"/>
      <color rgb="FFFF0000"/>
      <name val="Arial"/>
      <family val="2"/>
    </font>
  </fonts>
  <fills count="12">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1"/>
        <bgColor indexed="64"/>
      </patternFill>
    </fill>
    <fill>
      <patternFill patternType="lightDown"/>
    </fill>
    <fill>
      <patternFill patternType="lightDown">
        <fgColor indexed="26"/>
        <bgColor indexed="26"/>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75">
    <border>
      <left/>
      <right/>
      <top/>
      <bottom/>
      <diagonal/>
    </border>
    <border>
      <left/>
      <right/>
      <top/>
      <bottom style="thin">
        <color indexed="64"/>
      </bottom>
      <diagonal/>
    </border>
    <border>
      <left/>
      <right style="thick">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thin">
        <color indexed="64"/>
      </top>
      <bottom/>
      <diagonal/>
    </border>
    <border>
      <left/>
      <right/>
      <top style="thin">
        <color indexed="64"/>
      </top>
      <bottom/>
      <diagonal/>
    </border>
    <border>
      <left style="thin">
        <color indexed="64"/>
      </left>
      <right/>
      <top/>
      <bottom/>
      <diagonal/>
    </border>
    <border>
      <left/>
      <right style="dotted">
        <color indexed="64"/>
      </right>
      <top/>
      <bottom/>
      <diagonal/>
    </border>
    <border>
      <left style="thin">
        <color indexed="64"/>
      </left>
      <right style="thick">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dotted">
        <color indexed="64"/>
      </left>
      <right/>
      <top/>
      <bottom style="thin">
        <color indexed="64"/>
      </bottom>
      <diagonal/>
    </border>
    <border>
      <left style="thin">
        <color indexed="64"/>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top/>
      <bottom style="double">
        <color indexed="64"/>
      </bottom>
      <diagonal/>
    </border>
    <border>
      <left style="dotted">
        <color indexed="64"/>
      </left>
      <right/>
      <top style="dotted">
        <color indexed="64"/>
      </top>
      <bottom style="medium">
        <color indexed="10"/>
      </bottom>
      <diagonal/>
    </border>
    <border>
      <left/>
      <right style="dotted">
        <color indexed="64"/>
      </right>
      <top style="dotted">
        <color indexed="64"/>
      </top>
      <bottom style="medium">
        <color indexed="10"/>
      </bottom>
      <diagonal/>
    </border>
    <border>
      <left/>
      <right style="thick">
        <color indexed="64"/>
      </right>
      <top style="dotted">
        <color indexed="64"/>
      </top>
      <bottom style="medium">
        <color indexed="10"/>
      </bottom>
      <diagonal/>
    </border>
    <border>
      <left style="thick">
        <color indexed="64"/>
      </left>
      <right/>
      <top/>
      <bottom/>
      <diagonal/>
    </border>
    <border>
      <left/>
      <right style="thick">
        <color indexed="64"/>
      </right>
      <top style="thin">
        <color indexed="64"/>
      </top>
      <bottom/>
      <diagonal/>
    </border>
    <border>
      <left style="dotted">
        <color indexed="64"/>
      </left>
      <right/>
      <top/>
      <bottom style="dotted">
        <color indexed="64"/>
      </bottom>
      <diagonal/>
    </border>
    <border>
      <left/>
      <right style="thick">
        <color indexed="64"/>
      </right>
      <top/>
      <bottom style="dotted">
        <color indexed="64"/>
      </bottom>
      <diagonal/>
    </border>
    <border>
      <left style="dotted">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thin">
        <color indexed="64"/>
      </top>
      <bottom style="thin">
        <color indexed="64"/>
      </bottom>
      <diagonal/>
    </border>
    <border>
      <left/>
      <right style="thin">
        <color indexed="64"/>
      </right>
      <top style="dotted">
        <color indexed="64"/>
      </top>
      <bottom style="medium">
        <color indexed="10"/>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style="thick">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thick">
        <color indexed="64"/>
      </left>
      <right/>
      <top/>
      <bottom style="medium">
        <color indexed="64"/>
      </bottom>
      <diagonal/>
    </border>
    <border>
      <left style="thin">
        <color indexed="64"/>
      </left>
      <right/>
      <top style="thin">
        <color indexed="64"/>
      </top>
      <bottom/>
      <diagonal/>
    </border>
    <border>
      <left style="thin">
        <color indexed="64"/>
      </left>
      <right/>
      <top style="medium">
        <color indexed="10"/>
      </top>
      <bottom style="thin">
        <color indexed="64"/>
      </bottom>
      <diagonal/>
    </border>
    <border>
      <left/>
      <right/>
      <top style="medium">
        <color indexed="10"/>
      </top>
      <bottom style="thin">
        <color indexed="64"/>
      </bottom>
      <diagonal/>
    </border>
    <border>
      <left/>
      <right style="thick">
        <color indexed="64"/>
      </right>
      <top style="medium">
        <color indexed="10"/>
      </top>
      <bottom style="thin">
        <color indexed="64"/>
      </bottom>
      <diagonal/>
    </border>
    <border>
      <left style="thin">
        <color indexed="64"/>
      </left>
      <right/>
      <top style="medium">
        <color indexed="64"/>
      </top>
      <bottom style="medium">
        <color indexed="10"/>
      </bottom>
      <diagonal/>
    </border>
    <border>
      <left/>
      <right/>
      <top style="medium">
        <color indexed="64"/>
      </top>
      <bottom style="medium">
        <color indexed="10"/>
      </bottom>
      <diagonal/>
    </border>
    <border>
      <left/>
      <right style="thick">
        <color indexed="64"/>
      </right>
      <top style="medium">
        <color indexed="64"/>
      </top>
      <bottom style="medium">
        <color indexed="10"/>
      </bottom>
      <diagonal/>
    </border>
    <border>
      <left/>
      <right/>
      <top/>
      <bottom style="medium">
        <color indexed="10"/>
      </bottom>
      <diagonal/>
    </border>
    <border>
      <left/>
      <right/>
      <top style="medium">
        <color indexed="1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322">
    <xf numFmtId="0" fontId="0" fillId="0" borderId="0" xfId="0"/>
    <xf numFmtId="0" fontId="6" fillId="0" borderId="0" xfId="0" applyFont="1" applyAlignment="1">
      <alignment horizontal="right" vertical="center"/>
    </xf>
    <xf numFmtId="14" fontId="0" fillId="0" borderId="0" xfId="0" applyNumberFormat="1"/>
    <xf numFmtId="0" fontId="3" fillId="2" borderId="5" xfId="0" applyFont="1" applyFill="1" applyBorder="1" applyAlignment="1">
      <alignment horizontal="centerContinuous" vertical="center"/>
    </xf>
    <xf numFmtId="2" fontId="0" fillId="3" borderId="1" xfId="0" applyNumberFormat="1" applyFill="1" applyBorder="1" applyAlignment="1">
      <alignment horizontal="centerContinuous" vertical="center" wrapText="1"/>
    </xf>
    <xf numFmtId="2" fontId="0" fillId="3" borderId="4" xfId="0" applyNumberFormat="1" applyFill="1" applyBorder="1" applyAlignment="1">
      <alignment horizontal="centerContinuous" vertical="center" wrapText="1"/>
    </xf>
    <xf numFmtId="0" fontId="11" fillId="0" borderId="0" xfId="0" applyFont="1" applyBorder="1" applyAlignment="1">
      <alignment horizontal="center" vertical="center"/>
    </xf>
    <xf numFmtId="165" fontId="7" fillId="0" borderId="1" xfId="0" applyNumberFormat="1" applyFont="1" applyBorder="1" applyAlignment="1">
      <alignment vertical="center"/>
    </xf>
    <xf numFmtId="0" fontId="3" fillId="0" borderId="1" xfId="0" applyFont="1" applyFill="1" applyBorder="1" applyAlignment="1">
      <alignment horizontal="centerContinuous" vertical="center"/>
    </xf>
    <xf numFmtId="0" fontId="14" fillId="0" borderId="1" xfId="0" applyFont="1" applyFill="1" applyBorder="1" applyAlignment="1">
      <alignment horizontal="left" vertical="center"/>
    </xf>
    <xf numFmtId="0" fontId="3" fillId="2" borderId="1" xfId="0" applyFont="1" applyFill="1" applyBorder="1" applyAlignment="1">
      <alignment horizontal="centerContinuous" vertical="center"/>
    </xf>
    <xf numFmtId="2" fontId="0" fillId="3" borderId="19" xfId="0" applyNumberFormat="1" applyFill="1" applyBorder="1" applyAlignment="1">
      <alignment horizontal="centerContinuous" vertical="center" wrapText="1"/>
    </xf>
    <xf numFmtId="2" fontId="0" fillId="3" borderId="20" xfId="0" applyNumberFormat="1" applyFill="1" applyBorder="1" applyAlignment="1">
      <alignment horizontal="centerContinuous" vertical="center" wrapText="1"/>
    </xf>
    <xf numFmtId="2" fontId="6" fillId="0" borderId="0" xfId="0" applyNumberFormat="1" applyFont="1" applyFill="1" applyBorder="1" applyAlignment="1" applyProtection="1">
      <alignment horizontal="center" vertical="center"/>
      <protection locked="0"/>
    </xf>
    <xf numFmtId="2" fontId="17" fillId="0" borderId="0" xfId="0" applyNumberFormat="1" applyFont="1" applyFill="1" applyBorder="1" applyAlignment="1" applyProtection="1">
      <alignment horizontal="right" vertical="center"/>
      <protection locked="0"/>
    </xf>
    <xf numFmtId="2" fontId="0" fillId="0" borderId="0" xfId="0" applyNumberFormat="1" applyBorder="1" applyAlignment="1" applyProtection="1">
      <alignment vertical="center"/>
    </xf>
    <xf numFmtId="0" fontId="0" fillId="0" borderId="0" xfId="0" applyAlignment="1">
      <alignment horizontal="center"/>
    </xf>
    <xf numFmtId="14" fontId="0" fillId="0" borderId="0" xfId="0" applyNumberFormat="1" applyAlignment="1">
      <alignment horizontal="center"/>
    </xf>
    <xf numFmtId="0" fontId="0" fillId="0" borderId="0" xfId="0" quotePrefix="1" applyAlignment="1">
      <alignment horizontal="center"/>
    </xf>
    <xf numFmtId="0" fontId="0" fillId="0" borderId="0" xfId="0" applyAlignment="1">
      <alignment horizontal="left"/>
    </xf>
    <xf numFmtId="0" fontId="8" fillId="0" borderId="0" xfId="0" applyFont="1"/>
    <xf numFmtId="0" fontId="11" fillId="0" borderId="1" xfId="0" applyFont="1" applyBorder="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centerContinuous" vertical="center"/>
    </xf>
    <xf numFmtId="0" fontId="0" fillId="0" borderId="0" xfId="0" applyAlignment="1">
      <alignment horizontal="right" vertical="center"/>
    </xf>
    <xf numFmtId="164" fontId="5" fillId="0" borderId="0" xfId="0" applyNumberFormat="1" applyFont="1" applyFill="1" applyBorder="1" applyAlignment="1" applyProtection="1">
      <alignment horizontal="center" vertical="center"/>
    </xf>
    <xf numFmtId="0" fontId="1" fillId="0" borderId="0" xfId="0" applyFont="1" applyBorder="1" applyAlignment="1">
      <alignment horizontal="right" vertical="center"/>
    </xf>
    <xf numFmtId="14" fontId="0" fillId="0" borderId="0" xfId="0" applyNumberFormat="1" applyAlignment="1">
      <alignment vertical="center"/>
    </xf>
    <xf numFmtId="0" fontId="7" fillId="0" borderId="0" xfId="0" applyFont="1" applyBorder="1" applyAlignment="1">
      <alignment vertical="center"/>
    </xf>
    <xf numFmtId="0" fontId="9" fillId="0" borderId="0" xfId="0" applyFont="1" applyAlignment="1">
      <alignment horizontal="center" vertical="center"/>
    </xf>
    <xf numFmtId="168" fontId="6" fillId="0" borderId="0" xfId="0" applyNumberFormat="1" applyFont="1" applyAlignment="1">
      <alignment horizontal="centerContinuous" vertical="center"/>
    </xf>
    <xf numFmtId="14" fontId="11" fillId="0" borderId="0" xfId="0" applyNumberFormat="1" applyFont="1" applyAlignment="1">
      <alignment horizontal="centerContinuous" vertical="center"/>
    </xf>
    <xf numFmtId="14" fontId="11" fillId="0" borderId="0" xfId="0" applyNumberFormat="1" applyFont="1" applyAlignment="1">
      <alignment vertical="center"/>
    </xf>
    <xf numFmtId="169" fontId="0" fillId="0" borderId="0" xfId="0" applyNumberFormat="1" applyAlignment="1">
      <alignment vertical="center"/>
    </xf>
    <xf numFmtId="14" fontId="0" fillId="0" borderId="0" xfId="0" applyNumberFormat="1" applyAlignment="1">
      <alignment horizontal="centerContinuous"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3" fillId="2" borderId="3" xfId="0" applyFont="1" applyFill="1" applyBorder="1" applyAlignment="1">
      <alignment horizontal="centerContinuous" vertical="center"/>
    </xf>
    <xf numFmtId="0" fontId="0" fillId="2" borderId="1" xfId="0"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3" fillId="2" borderId="6" xfId="0" applyFont="1" applyFill="1" applyBorder="1" applyAlignment="1">
      <alignment horizontal="centerContinuous" vertical="center"/>
    </xf>
    <xf numFmtId="0" fontId="0" fillId="2" borderId="6" xfId="0" applyFill="1" applyBorder="1" applyAlignment="1">
      <alignment horizontal="centerContinuous" vertical="center"/>
    </xf>
    <xf numFmtId="0" fontId="0" fillId="3" borderId="7" xfId="0" applyFill="1" applyBorder="1" applyAlignment="1">
      <alignment horizontal="centerContinuous" vertical="center" wrapText="1"/>
    </xf>
    <xf numFmtId="0" fontId="0" fillId="3" borderId="8" xfId="0" applyFill="1" applyBorder="1" applyAlignment="1">
      <alignment horizontal="centerContinuous" vertical="center" wrapText="1"/>
    </xf>
    <xf numFmtId="0" fontId="0" fillId="3" borderId="9" xfId="0" applyFill="1" applyBorder="1" applyAlignment="1">
      <alignment horizontal="centerContinuous" vertical="center" wrapText="1"/>
    </xf>
    <xf numFmtId="0" fontId="0" fillId="3" borderId="10" xfId="0" applyFill="1" applyBorder="1" applyAlignment="1">
      <alignment horizontal="centerContinuous" vertical="center" wrapText="1"/>
    </xf>
    <xf numFmtId="0" fontId="0" fillId="3" borderId="11" xfId="0" applyFill="1" applyBorder="1" applyAlignment="1">
      <alignment horizontal="centerContinuous" vertical="center" wrapText="1"/>
    </xf>
    <xf numFmtId="0" fontId="6" fillId="3" borderId="7" xfId="0" applyFont="1" applyFill="1" applyBorder="1" applyAlignment="1">
      <alignment horizontal="centerContinuous" vertical="center" wrapText="1"/>
    </xf>
    <xf numFmtId="0" fontId="0" fillId="3" borderId="8" xfId="0" applyFill="1" applyBorder="1" applyAlignment="1">
      <alignment horizontal="centerContinuous" vertical="center"/>
    </xf>
    <xf numFmtId="0" fontId="11" fillId="3" borderId="7" xfId="0" applyFont="1" applyFill="1" applyBorder="1" applyAlignment="1">
      <alignment horizontal="centerContinuous" vertical="center" wrapText="1"/>
    </xf>
    <xf numFmtId="0" fontId="0" fillId="0" borderId="12" xfId="0" applyBorder="1" applyAlignment="1">
      <alignment vertical="center"/>
    </xf>
    <xf numFmtId="0" fontId="0" fillId="0" borderId="13" xfId="0" applyBorder="1" applyAlignment="1">
      <alignment vertical="center"/>
    </xf>
    <xf numFmtId="0" fontId="0" fillId="3" borderId="14" xfId="0" applyFill="1" applyBorder="1" applyAlignment="1">
      <alignment horizontal="center" vertical="center" wrapText="1"/>
    </xf>
    <xf numFmtId="170" fontId="0" fillId="0" borderId="1" xfId="0" applyNumberFormat="1" applyFill="1" applyBorder="1" applyAlignment="1" applyProtection="1">
      <alignment horizontal="centerContinuous" vertical="center"/>
    </xf>
    <xf numFmtId="170" fontId="0" fillId="0" borderId="4" xfId="0" applyNumberFormat="1" applyBorder="1" applyAlignment="1" applyProtection="1">
      <alignment horizontal="centerContinuous" vertical="center"/>
    </xf>
    <xf numFmtId="170" fontId="0" fillId="0" borderId="1" xfId="0" applyNumberFormat="1" applyBorder="1" applyAlignment="1" applyProtection="1">
      <alignment horizontal="centerContinuous" vertical="center"/>
    </xf>
    <xf numFmtId="2" fontId="0" fillId="0" borderId="1" xfId="0" applyNumberFormat="1" applyBorder="1" applyAlignment="1" applyProtection="1">
      <alignment horizontal="centerContinuous" vertical="center"/>
    </xf>
    <xf numFmtId="2" fontId="0" fillId="0" borderId="18" xfId="0" applyNumberFormat="1" applyBorder="1" applyAlignment="1" applyProtection="1">
      <alignment horizontal="centerContinuous" vertical="center"/>
    </xf>
    <xf numFmtId="165" fontId="11" fillId="0" borderId="15" xfId="0" applyNumberFormat="1" applyFont="1" applyBorder="1" applyAlignment="1" applyProtection="1">
      <alignment horizontal="center" vertical="center" wrapText="1"/>
    </xf>
    <xf numFmtId="165" fontId="11" fillId="0" borderId="1" xfId="0" applyNumberFormat="1" applyFont="1" applyBorder="1" applyAlignment="1" applyProtection="1">
      <alignment horizontal="center" vertical="center" wrapText="1"/>
    </xf>
    <xf numFmtId="165" fontId="11" fillId="0" borderId="4" xfId="0" applyNumberFormat="1" applyFont="1" applyBorder="1" applyAlignment="1" applyProtection="1">
      <alignment horizontal="center" vertical="center" wrapText="1"/>
    </xf>
    <xf numFmtId="2" fontId="0" fillId="0" borderId="0" xfId="0" applyNumberFormat="1" applyAlignment="1">
      <alignment vertical="center"/>
    </xf>
    <xf numFmtId="14" fontId="0" fillId="4" borderId="0" xfId="0" applyNumberFormat="1" applyFill="1" applyAlignment="1">
      <alignment vertical="center"/>
    </xf>
    <xf numFmtId="2" fontId="0" fillId="4" borderId="0" xfId="0" applyNumberFormat="1" applyFill="1" applyBorder="1" applyAlignment="1">
      <alignment vertical="center"/>
    </xf>
    <xf numFmtId="2" fontId="0" fillId="0" borderId="16" xfId="0" applyNumberFormat="1" applyBorder="1" applyAlignment="1">
      <alignment vertical="center"/>
    </xf>
    <xf numFmtId="170" fontId="0" fillId="0" borderId="5" xfId="0" applyNumberFormat="1" applyFill="1" applyBorder="1" applyAlignment="1" applyProtection="1">
      <alignment horizontal="centerContinuous" vertical="center"/>
    </xf>
    <xf numFmtId="170" fontId="0" fillId="0" borderId="13" xfId="0" applyNumberFormat="1" applyBorder="1" applyAlignment="1" applyProtection="1">
      <alignment horizontal="centerContinuous" vertical="center"/>
    </xf>
    <xf numFmtId="170" fontId="0" fillId="0" borderId="5" xfId="0" applyNumberFormat="1" applyBorder="1" applyAlignment="1" applyProtection="1">
      <alignment horizontal="centerContinuous" vertical="center"/>
    </xf>
    <xf numFmtId="2" fontId="0" fillId="0" borderId="5" xfId="0" applyNumberFormat="1" applyBorder="1" applyAlignment="1" applyProtection="1">
      <alignment horizontal="centerContinuous" vertical="center"/>
    </xf>
    <xf numFmtId="2" fontId="0" fillId="0" borderId="6" xfId="0" applyNumberFormat="1" applyBorder="1" applyAlignment="1" applyProtection="1">
      <alignment horizontal="centerContinuous" vertical="center"/>
    </xf>
    <xf numFmtId="165" fontId="11" fillId="0" borderId="12" xfId="0" applyNumberFormat="1" applyFont="1" applyBorder="1" applyAlignment="1" applyProtection="1">
      <alignment horizontal="center" vertical="center" wrapText="1"/>
    </xf>
    <xf numFmtId="165" fontId="11" fillId="0" borderId="5" xfId="0" applyNumberFormat="1" applyFont="1" applyBorder="1" applyAlignment="1" applyProtection="1">
      <alignment horizontal="center" vertical="center" wrapText="1"/>
    </xf>
    <xf numFmtId="165" fontId="11" fillId="0" borderId="13" xfId="0" applyNumberFormat="1" applyFont="1" applyBorder="1" applyAlignment="1" applyProtection="1">
      <alignment horizontal="center" vertical="center" wrapText="1"/>
    </xf>
    <xf numFmtId="0" fontId="3" fillId="2" borderId="17" xfId="0" applyFont="1" applyFill="1" applyBorder="1" applyAlignment="1">
      <alignment horizontal="centerContinuous" vertical="center"/>
    </xf>
    <xf numFmtId="0" fontId="0" fillId="2" borderId="13" xfId="0" applyFill="1" applyBorder="1" applyAlignment="1">
      <alignment horizontal="centerContinuous" vertical="center"/>
    </xf>
    <xf numFmtId="0" fontId="0" fillId="0" borderId="1" xfId="0" applyFill="1" applyBorder="1" applyAlignment="1">
      <alignment horizontal="center" vertical="center"/>
    </xf>
    <xf numFmtId="0" fontId="0" fillId="0" borderId="1" xfId="0" applyFill="1" applyBorder="1" applyAlignment="1">
      <alignment horizontal="centerContinuous" vertical="center"/>
    </xf>
    <xf numFmtId="0" fontId="0" fillId="0" borderId="18" xfId="0" applyFill="1" applyBorder="1" applyAlignment="1">
      <alignment horizontal="centerContinuous" vertical="center"/>
    </xf>
    <xf numFmtId="14" fontId="1" fillId="0" borderId="0" xfId="0" applyNumberFormat="1" applyFont="1" applyAlignment="1">
      <alignment vertical="center"/>
    </xf>
    <xf numFmtId="0" fontId="3" fillId="2" borderId="18" xfId="0" applyFont="1" applyFill="1" applyBorder="1" applyAlignment="1">
      <alignment horizontal="centerContinuous" vertical="center"/>
    </xf>
    <xf numFmtId="0" fontId="0" fillId="2" borderId="18" xfId="0" applyFill="1" applyBorder="1" applyAlignment="1">
      <alignment horizontal="centerContinuous" vertical="center"/>
    </xf>
    <xf numFmtId="0" fontId="0" fillId="0" borderId="0" xfId="0" applyBorder="1" applyAlignment="1">
      <alignment horizontal="right" vertical="center"/>
    </xf>
    <xf numFmtId="165" fontId="7" fillId="0" borderId="0" xfId="0" applyNumberFormat="1" applyFont="1" applyAlignment="1">
      <alignment vertical="center"/>
    </xf>
    <xf numFmtId="0" fontId="15" fillId="5" borderId="0" xfId="0" applyFont="1" applyFill="1" applyAlignment="1">
      <alignment horizontal="centerContinuous" vertical="center"/>
    </xf>
    <xf numFmtId="0" fontId="0" fillId="5" borderId="0" xfId="0" applyFill="1" applyAlignment="1">
      <alignment horizontal="centerContinuous" vertical="center"/>
    </xf>
    <xf numFmtId="0" fontId="16" fillId="5" borderId="0" xfId="0" applyFont="1" applyFill="1" applyAlignment="1">
      <alignment horizontal="centerContinuous" vertical="center"/>
    </xf>
    <xf numFmtId="0" fontId="11" fillId="0" borderId="0" xfId="0" applyFont="1" applyAlignment="1">
      <alignment horizontal="right" vertical="center"/>
    </xf>
    <xf numFmtId="2" fontId="0" fillId="0" borderId="0" xfId="0" applyNumberFormat="1" applyAlignment="1" applyProtection="1">
      <alignment vertical="center"/>
    </xf>
    <xf numFmtId="0" fontId="0" fillId="6" borderId="5" xfId="0" applyFill="1" applyBorder="1" applyAlignment="1">
      <alignment horizontal="centerContinuous" vertical="center"/>
    </xf>
    <xf numFmtId="0" fontId="17" fillId="0" borderId="21" xfId="0" applyFont="1" applyBorder="1" applyAlignment="1" applyProtection="1">
      <alignment horizontal="centerContinuous" vertical="center"/>
    </xf>
    <xf numFmtId="0" fontId="18" fillId="0" borderId="22" xfId="0" applyFont="1" applyBorder="1" applyAlignment="1" applyProtection="1">
      <alignment horizontal="centerContinuous" vertical="center"/>
    </xf>
    <xf numFmtId="0" fontId="8" fillId="0" borderId="23" xfId="0" applyFont="1" applyBorder="1" applyAlignment="1">
      <alignment horizontal="left" vertical="center"/>
    </xf>
    <xf numFmtId="0" fontId="8" fillId="0" borderId="24" xfId="0" applyFont="1" applyBorder="1" applyAlignment="1">
      <alignment vertical="center"/>
    </xf>
    <xf numFmtId="0" fontId="8" fillId="0" borderId="0" xfId="0" applyFont="1" applyAlignment="1">
      <alignment horizontal="centerContinuous" vertical="center"/>
    </xf>
    <xf numFmtId="0" fontId="8" fillId="0" borderId="24" xfId="0" applyFont="1" applyBorder="1" applyAlignment="1">
      <alignment horizontal="centerContinuous" vertical="center"/>
    </xf>
    <xf numFmtId="49" fontId="13" fillId="0" borderId="1" xfId="0" applyNumberFormat="1" applyFont="1" applyBorder="1" applyAlignment="1" applyProtection="1">
      <alignment horizontal="left" vertical="center"/>
    </xf>
    <xf numFmtId="2" fontId="21" fillId="0" borderId="1" xfId="0" applyNumberFormat="1" applyFont="1" applyBorder="1" applyAlignment="1" applyProtection="1">
      <alignment vertical="center"/>
    </xf>
    <xf numFmtId="0" fontId="17" fillId="0" borderId="12"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26" xfId="0" applyFont="1" applyBorder="1" applyAlignment="1">
      <alignment horizontal="center" vertical="center"/>
    </xf>
    <xf numFmtId="49" fontId="11" fillId="0" borderId="0" xfId="0" applyNumberFormat="1" applyFont="1" applyBorder="1" applyAlignment="1" applyProtection="1">
      <alignment horizontal="center" vertical="center"/>
    </xf>
    <xf numFmtId="172" fontId="19" fillId="0" borderId="24" xfId="0" applyNumberFormat="1" applyFont="1" applyBorder="1" applyAlignment="1" applyProtection="1">
      <alignment vertical="center"/>
      <protection locked="0"/>
    </xf>
    <xf numFmtId="49" fontId="21" fillId="0" borderId="23" xfId="0" applyNumberFormat="1" applyFont="1" applyBorder="1" applyAlignment="1" applyProtection="1">
      <alignment horizontal="right" vertical="center"/>
      <protection locked="0"/>
    </xf>
    <xf numFmtId="2" fontId="21" fillId="0" borderId="24" xfId="0" applyNumberFormat="1" applyFont="1" applyBorder="1" applyAlignment="1" applyProtection="1">
      <alignment vertical="center"/>
      <protection locked="0"/>
    </xf>
    <xf numFmtId="49" fontId="21" fillId="0" borderId="27" xfId="0" applyNumberFormat="1" applyFont="1" applyBorder="1" applyAlignment="1" applyProtection="1">
      <alignment horizontal="right" vertical="center"/>
      <protection locked="0"/>
    </xf>
    <xf numFmtId="49" fontId="11" fillId="0" borderId="27" xfId="0" applyNumberFormat="1" applyFont="1" applyBorder="1" applyAlignment="1" applyProtection="1">
      <alignment horizontal="center" vertical="center"/>
    </xf>
    <xf numFmtId="172" fontId="19" fillId="0" borderId="0" xfId="0" applyNumberFormat="1" applyFont="1" applyBorder="1" applyAlignment="1" applyProtection="1">
      <alignment vertical="center"/>
      <protection locked="0"/>
    </xf>
    <xf numFmtId="49" fontId="21" fillId="0" borderId="0" xfId="0" applyNumberFormat="1" applyFont="1" applyBorder="1" applyAlignment="1" applyProtection="1">
      <alignment horizontal="right" vertical="center"/>
      <protection locked="0"/>
    </xf>
    <xf numFmtId="0" fontId="11" fillId="0" borderId="28" xfId="0" applyFont="1" applyBorder="1" applyAlignment="1">
      <alignment vertical="center"/>
    </xf>
    <xf numFmtId="49" fontId="15" fillId="0" borderId="27" xfId="0" applyNumberFormat="1" applyFont="1" applyBorder="1" applyAlignment="1" applyProtection="1">
      <alignment horizontal="centerContinuous" vertical="center"/>
    </xf>
    <xf numFmtId="2" fontId="11" fillId="0" borderId="0" xfId="0" applyNumberFormat="1" applyFont="1" applyBorder="1" applyAlignment="1" applyProtection="1">
      <alignment horizontal="centerContinuous" vertical="center"/>
    </xf>
    <xf numFmtId="170" fontId="11" fillId="0" borderId="0" xfId="0" applyNumberFormat="1" applyFont="1" applyFill="1" applyBorder="1" applyAlignment="1" applyProtection="1">
      <alignment horizontal="centerContinuous" vertical="center"/>
    </xf>
    <xf numFmtId="170" fontId="11" fillId="0" borderId="2" xfId="0" applyNumberFormat="1" applyFont="1" applyFill="1" applyBorder="1" applyAlignment="1" applyProtection="1">
      <alignment horizontal="centerContinuous" vertical="center"/>
    </xf>
    <xf numFmtId="170" fontId="11" fillId="0" borderId="30" xfId="0" applyNumberFormat="1" applyFont="1" applyFill="1" applyBorder="1" applyAlignment="1" applyProtection="1">
      <alignment horizontal="centerContinuous" vertical="center"/>
    </xf>
    <xf numFmtId="0" fontId="11" fillId="0" borderId="31"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right" vertical="center"/>
    </xf>
    <xf numFmtId="2" fontId="21" fillId="0" borderId="1" xfId="0" applyNumberFormat="1" applyFont="1" applyBorder="1" applyAlignment="1" applyProtection="1">
      <alignment horizontal="center" vertical="center"/>
    </xf>
    <xf numFmtId="170" fontId="21" fillId="0" borderId="18" xfId="0" applyNumberFormat="1" applyFont="1" applyFill="1" applyBorder="1" applyAlignment="1" applyProtection="1">
      <alignment horizontal="centerContinuous" vertical="center"/>
    </xf>
    <xf numFmtId="170" fontId="21" fillId="0" borderId="4" xfId="0" applyNumberFormat="1" applyFont="1" applyFill="1" applyBorder="1" applyAlignment="1" applyProtection="1">
      <alignment horizontal="centerContinuous" vertical="center"/>
    </xf>
    <xf numFmtId="0" fontId="11" fillId="0" borderId="27" xfId="0" applyNumberFormat="1" applyFont="1" applyFill="1" applyBorder="1" applyAlignment="1" applyProtection="1">
      <alignment horizontal="left" vertical="center"/>
      <protection locked="0"/>
    </xf>
    <xf numFmtId="2" fontId="13" fillId="0" borderId="0" xfId="0" applyNumberFormat="1" applyFont="1" applyBorder="1" applyAlignment="1" applyProtection="1">
      <alignment vertical="center"/>
      <protection locked="0"/>
    </xf>
    <xf numFmtId="2" fontId="21" fillId="7" borderId="2" xfId="0" applyNumberFormat="1" applyFont="1" applyFill="1" applyBorder="1" applyAlignment="1" applyProtection="1">
      <alignment vertical="center"/>
    </xf>
    <xf numFmtId="2" fontId="13" fillId="0" borderId="0" xfId="0" applyNumberFormat="1" applyFont="1" applyBorder="1" applyAlignment="1" applyProtection="1">
      <alignment horizontal="right" vertical="center"/>
      <protection locked="0"/>
    </xf>
    <xf numFmtId="2" fontId="21" fillId="7" borderId="30" xfId="0" applyNumberFormat="1" applyFont="1" applyFill="1" applyBorder="1" applyAlignment="1" applyProtection="1">
      <alignment vertical="center"/>
    </xf>
    <xf numFmtId="2" fontId="21" fillId="8" borderId="2" xfId="0" applyNumberFormat="1" applyFont="1" applyFill="1" applyBorder="1" applyAlignment="1" applyProtection="1">
      <alignment vertical="center"/>
    </xf>
    <xf numFmtId="2" fontId="21" fillId="8" borderId="30" xfId="0" applyNumberFormat="1" applyFont="1" applyFill="1" applyBorder="1" applyAlignment="1" applyProtection="1">
      <alignment vertical="center"/>
    </xf>
    <xf numFmtId="0" fontId="0" fillId="0" borderId="0" xfId="0" applyBorder="1" applyAlignment="1" applyProtection="1">
      <alignment vertical="center"/>
    </xf>
    <xf numFmtId="0" fontId="11" fillId="0" borderId="34" xfId="0" applyNumberFormat="1" applyFont="1" applyFill="1" applyBorder="1" applyAlignment="1" applyProtection="1">
      <alignment horizontal="left" vertical="center"/>
      <protection locked="0"/>
    </xf>
    <xf numFmtId="49" fontId="21" fillId="0" borderId="35" xfId="0" applyNumberFormat="1" applyFont="1" applyBorder="1" applyAlignment="1" applyProtection="1">
      <alignment horizontal="right" vertical="center"/>
      <protection locked="0"/>
    </xf>
    <xf numFmtId="170" fontId="13" fillId="0" borderId="35" xfId="0" applyNumberFormat="1" applyFont="1" applyFill="1" applyBorder="1" applyAlignment="1" applyProtection="1">
      <alignment vertical="center"/>
      <protection locked="0"/>
    </xf>
    <xf numFmtId="170" fontId="13" fillId="0" borderId="35" xfId="0" applyNumberFormat="1" applyFont="1" applyFill="1" applyBorder="1" applyAlignment="1" applyProtection="1">
      <alignment horizontal="right" vertical="center"/>
      <protection locked="0"/>
    </xf>
    <xf numFmtId="0" fontId="8" fillId="0" borderId="0" xfId="0" applyFont="1" applyAlignment="1">
      <alignment vertical="center"/>
    </xf>
    <xf numFmtId="0" fontId="0" fillId="6" borderId="1" xfId="0" applyFill="1" applyBorder="1" applyAlignment="1">
      <alignment horizontal="centerContinuous" vertical="center"/>
    </xf>
    <xf numFmtId="0" fontId="17" fillId="0" borderId="27" xfId="0" applyFont="1" applyBorder="1" applyAlignment="1" applyProtection="1">
      <alignment horizontal="centerContinuous" vertical="center"/>
    </xf>
    <xf numFmtId="0" fontId="18" fillId="0" borderId="0" xfId="0" applyFont="1" applyBorder="1" applyAlignment="1" applyProtection="1">
      <alignment horizontal="centerContinuous" vertical="center"/>
    </xf>
    <xf numFmtId="0" fontId="17" fillId="0" borderId="0"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7" fillId="0" borderId="0" xfId="0" applyFont="1" applyFill="1" applyBorder="1" applyAlignment="1" applyProtection="1">
      <alignment horizontal="centerContinuous" vertical="center"/>
    </xf>
    <xf numFmtId="0" fontId="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49"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vertical="center"/>
    </xf>
    <xf numFmtId="0" fontId="17"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right" vertical="center"/>
      <protection locked="0"/>
    </xf>
    <xf numFmtId="2" fontId="6" fillId="0" borderId="0" xfId="0" applyNumberFormat="1" applyFont="1" applyFill="1" applyBorder="1" applyAlignment="1" applyProtection="1">
      <alignment vertical="center"/>
      <protection locked="0"/>
    </xf>
    <xf numFmtId="172" fontId="6" fillId="0" borderId="0" xfId="0" applyNumberFormat="1" applyFont="1" applyFill="1" applyBorder="1" applyAlignment="1" applyProtection="1">
      <alignment vertical="center"/>
      <protection locked="0"/>
    </xf>
    <xf numFmtId="170" fontId="6" fillId="0" borderId="0" xfId="0" applyNumberFormat="1" applyFont="1" applyFill="1" applyBorder="1" applyAlignment="1">
      <alignment vertical="center"/>
    </xf>
    <xf numFmtId="0" fontId="6" fillId="0" borderId="0" xfId="0" applyFont="1" applyFill="1" applyBorder="1" applyAlignment="1">
      <alignment vertical="center"/>
    </xf>
    <xf numFmtId="170" fontId="6" fillId="0" borderId="0"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horizontal="centerContinuous" vertical="center"/>
    </xf>
    <xf numFmtId="170" fontId="6" fillId="0" borderId="0" xfId="0" applyNumberFormat="1" applyFont="1" applyFill="1" applyBorder="1" applyAlignment="1" applyProtection="1">
      <alignment horizontal="centerContinuous" vertical="center"/>
    </xf>
    <xf numFmtId="49" fontId="17" fillId="0" borderId="0" xfId="0" applyNumberFormat="1" applyFont="1" applyFill="1" applyBorder="1" applyAlignment="1" applyProtection="1">
      <alignment horizontal="right" vertical="center"/>
      <protection locked="0"/>
    </xf>
    <xf numFmtId="2" fontId="17" fillId="0" borderId="0"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right" vertical="center"/>
    </xf>
    <xf numFmtId="2"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protection locked="0"/>
    </xf>
    <xf numFmtId="171" fontId="6" fillId="0" borderId="0" xfId="0" applyNumberFormat="1" applyFont="1" applyFill="1" applyBorder="1" applyAlignment="1">
      <alignment horizontal="centerContinuous" vertical="center"/>
    </xf>
    <xf numFmtId="170" fontId="6" fillId="0" borderId="0" xfId="0" applyNumberFormat="1" applyFont="1" applyFill="1" applyBorder="1" applyAlignment="1" applyProtection="1">
      <alignment horizontal="centerContinuous" vertical="center"/>
      <protection locked="0"/>
    </xf>
    <xf numFmtId="170" fontId="6" fillId="0" borderId="0" xfId="0" applyNumberFormat="1" applyFont="1" applyFill="1" applyBorder="1" applyAlignment="1">
      <alignment horizontal="center" vertical="center"/>
    </xf>
    <xf numFmtId="0" fontId="15" fillId="6" borderId="12" xfId="0" applyFont="1" applyFill="1" applyBorder="1" applyAlignment="1">
      <alignment horizontal="left" vertical="center"/>
    </xf>
    <xf numFmtId="0" fontId="15" fillId="6" borderId="15" xfId="0" applyFont="1" applyFill="1" applyBorder="1" applyAlignment="1">
      <alignment horizontal="left" vertical="center"/>
    </xf>
    <xf numFmtId="0" fontId="0" fillId="6" borderId="5" xfId="0" applyFill="1" applyBorder="1" applyAlignment="1">
      <alignment horizontal="left" vertical="center"/>
    </xf>
    <xf numFmtId="0" fontId="8" fillId="0" borderId="2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170" fontId="13" fillId="3" borderId="29" xfId="0" applyNumberFormat="1" applyFont="1" applyFill="1" applyBorder="1" applyAlignment="1" applyProtection="1">
      <alignment vertical="center"/>
    </xf>
    <xf numFmtId="171" fontId="12" fillId="3" borderId="32" xfId="0" applyNumberFormat="1" applyFont="1" applyFill="1" applyBorder="1" applyAlignment="1" applyProtection="1">
      <alignment horizontal="centerContinuous" vertical="center"/>
    </xf>
    <xf numFmtId="171" fontId="12" fillId="3" borderId="33" xfId="0" applyNumberFormat="1" applyFont="1" applyFill="1" applyBorder="1" applyAlignment="1" applyProtection="1">
      <alignment horizontal="centerContinuous" vertical="center"/>
    </xf>
    <xf numFmtId="171" fontId="12" fillId="3" borderId="34" xfId="0" applyNumberFormat="1" applyFont="1" applyFill="1" applyBorder="1" applyAlignment="1" applyProtection="1">
      <alignment horizontal="centerContinuous" vertical="center"/>
    </xf>
    <xf numFmtId="171" fontId="21" fillId="3" borderId="33" xfId="0" applyNumberFormat="1" applyFont="1" applyFill="1" applyBorder="1" applyAlignment="1" applyProtection="1">
      <alignment horizontal="centerContinuous" vertical="center"/>
    </xf>
    <xf numFmtId="170" fontId="22" fillId="3" borderId="36" xfId="0" applyNumberFormat="1" applyFont="1" applyFill="1" applyBorder="1" applyAlignment="1" applyProtection="1">
      <alignment horizontal="center" vertical="center"/>
    </xf>
    <xf numFmtId="171" fontId="12" fillId="3" borderId="35" xfId="0" applyNumberFormat="1" applyFont="1" applyFill="1" applyBorder="1" applyAlignment="1" applyProtection="1">
      <alignment horizontal="centerContinuous" vertical="center"/>
    </xf>
    <xf numFmtId="170" fontId="22" fillId="3" borderId="37" xfId="0" applyNumberFormat="1" applyFont="1" applyFill="1" applyBorder="1" applyAlignment="1" applyProtection="1">
      <alignment horizontal="center" vertical="center"/>
    </xf>
    <xf numFmtId="171" fontId="12" fillId="3" borderId="38" xfId="0" applyNumberFormat="1" applyFont="1" applyFill="1" applyBorder="1" applyAlignment="1" applyProtection="1">
      <alignment horizontal="centerContinuous" vertical="center"/>
    </xf>
    <xf numFmtId="0" fontId="3" fillId="0" borderId="0" xfId="0" applyFont="1" applyAlignment="1">
      <alignment vertical="center"/>
    </xf>
    <xf numFmtId="0" fontId="9" fillId="0" borderId="0" xfId="0" applyFont="1" applyAlignment="1">
      <alignment vertical="center"/>
    </xf>
    <xf numFmtId="0" fontId="33" fillId="0" borderId="0" xfId="0" applyFont="1" applyAlignment="1">
      <alignment horizontal="center" vertical="center"/>
    </xf>
    <xf numFmtId="0" fontId="0" fillId="0" borderId="0" xfId="0" applyAlignment="1">
      <alignment horizontal="center"/>
    </xf>
    <xf numFmtId="0" fontId="24" fillId="0" borderId="0" xfId="0" applyFont="1" applyAlignment="1">
      <alignment horizontal="right" vertical="center"/>
    </xf>
    <xf numFmtId="0" fontId="24" fillId="0" borderId="0" xfId="0" applyFont="1" applyAlignment="1">
      <alignment horizontal="left" vertical="center" wrapText="1"/>
    </xf>
    <xf numFmtId="0" fontId="25" fillId="0" borderId="64" xfId="0" applyFont="1" applyBorder="1" applyAlignment="1">
      <alignment vertical="center" wrapText="1"/>
    </xf>
    <xf numFmtId="0" fontId="25" fillId="0" borderId="22" xfId="0" applyFont="1" applyBorder="1" applyAlignment="1">
      <alignment vertical="center" wrapText="1"/>
    </xf>
    <xf numFmtId="0" fontId="25" fillId="0" borderId="51" xfId="0" applyFont="1" applyBorder="1" applyAlignment="1">
      <alignment vertical="center" wrapText="1"/>
    </xf>
    <xf numFmtId="0" fontId="27" fillId="0" borderId="73" xfId="0" applyFont="1" applyBorder="1" applyAlignment="1">
      <alignment vertical="center" wrapText="1"/>
    </xf>
    <xf numFmtId="0" fontId="27" fillId="0" borderId="58" xfId="0" applyFont="1" applyBorder="1" applyAlignment="1">
      <alignment vertical="center" wrapText="1"/>
    </xf>
    <xf numFmtId="0" fontId="12" fillId="0" borderId="58" xfId="0" applyFont="1" applyBorder="1" applyAlignment="1">
      <alignment vertical="center" wrapText="1"/>
    </xf>
    <xf numFmtId="0" fontId="12" fillId="0" borderId="74" xfId="0" applyFont="1" applyBorder="1" applyAlignment="1">
      <alignment vertical="center" wrapText="1"/>
    </xf>
    <xf numFmtId="0" fontId="4" fillId="0" borderId="0" xfId="0" applyFont="1" applyAlignment="1">
      <alignment horizontal="center" vertical="center" wrapText="1"/>
    </xf>
    <xf numFmtId="0" fontId="5" fillId="0" borderId="71"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0" fillId="0" borderId="71" xfId="0" applyBorder="1" applyAlignment="1" applyProtection="1">
      <alignment vertical="center"/>
      <protection locked="0"/>
    </xf>
    <xf numFmtId="165" fontId="3" fillId="0" borderId="0" xfId="0" applyNumberFormat="1" applyFont="1" applyBorder="1" applyAlignment="1">
      <alignment horizontal="center" vertical="center"/>
    </xf>
    <xf numFmtId="0" fontId="8" fillId="11" borderId="0" xfId="0" applyFont="1" applyFill="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2" fontId="12" fillId="3" borderId="54" xfId="0" applyNumberFormat="1" applyFont="1" applyFill="1" applyBorder="1" applyAlignment="1">
      <alignment horizontal="center" vertical="center" wrapText="1"/>
    </xf>
    <xf numFmtId="2" fontId="12" fillId="3" borderId="59"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11" fillId="3" borderId="54" xfId="0" applyFont="1" applyFill="1" applyBorder="1" applyAlignment="1">
      <alignment horizontal="center" vertical="center"/>
    </xf>
    <xf numFmtId="0" fontId="11" fillId="3" borderId="55" xfId="0" applyFont="1" applyFill="1" applyBorder="1" applyAlignment="1">
      <alignment horizontal="center" vertical="center"/>
    </xf>
    <xf numFmtId="0" fontId="11" fillId="0" borderId="1" xfId="0" applyFont="1" applyBorder="1" applyAlignment="1">
      <alignment horizontal="center" vertical="center"/>
    </xf>
    <xf numFmtId="0" fontId="0" fillId="9" borderId="64" xfId="0" applyFill="1" applyBorder="1" applyAlignment="1">
      <alignment horizontal="center" vertical="center"/>
    </xf>
    <xf numFmtId="0" fontId="0" fillId="9" borderId="22" xfId="0" applyFill="1" applyBorder="1" applyAlignment="1">
      <alignment horizontal="center" vertical="center"/>
    </xf>
    <xf numFmtId="0" fontId="0" fillId="9" borderId="44" xfId="0" applyFill="1" applyBorder="1" applyAlignment="1">
      <alignment horizontal="center" vertical="center"/>
    </xf>
    <xf numFmtId="166" fontId="6" fillId="0" borderId="72" xfId="0" applyNumberFormat="1" applyFont="1" applyBorder="1" applyAlignment="1">
      <alignment vertical="center"/>
    </xf>
    <xf numFmtId="167" fontId="5" fillId="11" borderId="71" xfId="0" applyNumberFormat="1" applyFont="1" applyFill="1" applyBorder="1" applyAlignment="1" applyProtection="1">
      <alignment horizontal="center" vertical="center"/>
      <protection locked="0"/>
    </xf>
    <xf numFmtId="167" fontId="7" fillId="11" borderId="71"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5" fillId="0" borderId="71" xfId="0" applyFont="1" applyBorder="1" applyAlignment="1" applyProtection="1">
      <alignment horizontal="center" vertical="center"/>
      <protection locked="0"/>
    </xf>
    <xf numFmtId="2" fontId="7" fillId="11" borderId="71" xfId="0" applyNumberFormat="1" applyFont="1" applyFill="1" applyBorder="1" applyAlignment="1" applyProtection="1">
      <alignment horizontal="center" vertical="center"/>
      <protection locked="0"/>
    </xf>
    <xf numFmtId="165" fontId="10" fillId="0" borderId="0" xfId="0" applyNumberFormat="1" applyFont="1" applyBorder="1" applyAlignment="1" applyProtection="1">
      <alignment horizontal="center" vertical="center"/>
    </xf>
    <xf numFmtId="0" fontId="9" fillId="3" borderId="62"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6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2" xfId="0" applyFont="1" applyFill="1" applyBorder="1" applyAlignment="1">
      <alignment horizontal="right" vertical="center" wrapText="1"/>
    </xf>
    <xf numFmtId="0" fontId="9" fillId="3" borderId="51" xfId="0" applyFont="1" applyFill="1" applyBorder="1" applyAlignment="1">
      <alignment horizontal="right" vertical="center" wrapText="1"/>
    </xf>
    <xf numFmtId="0" fontId="9" fillId="3" borderId="7" xfId="0" applyFont="1" applyFill="1" applyBorder="1" applyAlignment="1">
      <alignment horizontal="right" vertical="center" wrapText="1"/>
    </xf>
    <xf numFmtId="0" fontId="9" fillId="3" borderId="8" xfId="0" applyFont="1" applyFill="1" applyBorder="1" applyAlignment="1">
      <alignment horizontal="right" vertical="center" wrapText="1"/>
    </xf>
    <xf numFmtId="0" fontId="0" fillId="9" borderId="5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170" fontId="0" fillId="9" borderId="61" xfId="0" applyNumberFormat="1" applyFill="1" applyBorder="1" applyAlignment="1" applyProtection="1">
      <alignment horizontal="center" vertical="center"/>
    </xf>
    <xf numFmtId="170" fontId="0" fillId="9" borderId="55" xfId="0" applyNumberFormat="1" applyFill="1" applyBorder="1" applyAlignment="1" applyProtection="1">
      <alignment horizontal="center" vertical="center"/>
    </xf>
    <xf numFmtId="170" fontId="0" fillId="9" borderId="54" xfId="0" applyNumberFormat="1" applyFill="1" applyBorder="1" applyAlignment="1" applyProtection="1">
      <alignment horizontal="center" vertical="center"/>
    </xf>
    <xf numFmtId="170" fontId="0" fillId="11" borderId="68" xfId="0" applyNumberFormat="1" applyFill="1" applyBorder="1" applyAlignment="1" applyProtection="1">
      <alignment horizontal="center" vertical="center"/>
      <protection locked="0"/>
    </xf>
    <xf numFmtId="170" fontId="0" fillId="11" borderId="70" xfId="0" applyNumberFormat="1" applyFill="1" applyBorder="1" applyAlignment="1" applyProtection="1">
      <alignment horizontal="center" vertical="center"/>
      <protection locked="0"/>
    </xf>
    <xf numFmtId="0" fontId="11" fillId="10" borderId="54" xfId="0" applyFont="1" applyFill="1" applyBorder="1" applyAlignment="1">
      <alignment horizontal="center" vertical="center" wrapText="1"/>
    </xf>
    <xf numFmtId="0" fontId="11" fillId="10" borderId="59" xfId="0" applyFont="1" applyFill="1" applyBorder="1" applyAlignment="1">
      <alignment horizontal="center" vertical="center" wrapText="1"/>
    </xf>
    <xf numFmtId="0" fontId="11" fillId="10" borderId="60" xfId="0" applyFont="1" applyFill="1" applyBorder="1" applyAlignment="1">
      <alignment horizontal="center" vertical="center" wrapText="1"/>
    </xf>
    <xf numFmtId="170" fontId="0" fillId="9" borderId="61" xfId="0" applyNumberFormat="1" applyFill="1" applyBorder="1" applyAlignment="1">
      <alignment horizontal="center" vertical="center"/>
    </xf>
    <xf numFmtId="170" fontId="0" fillId="9" borderId="55" xfId="0" applyNumberFormat="1" applyFill="1" applyBorder="1" applyAlignment="1">
      <alignment horizontal="center" vertical="center"/>
    </xf>
    <xf numFmtId="2" fontId="0" fillId="9" borderId="54" xfId="0" applyNumberFormat="1" applyFill="1" applyBorder="1" applyAlignment="1" applyProtection="1">
      <alignment horizontal="center" vertical="center"/>
    </xf>
    <xf numFmtId="2" fontId="0" fillId="9" borderId="55" xfId="0" applyNumberFormat="1" applyFill="1" applyBorder="1" applyAlignment="1" applyProtection="1">
      <alignment horizontal="center" vertical="center"/>
    </xf>
    <xf numFmtId="2" fontId="0" fillId="11" borderId="68" xfId="0" applyNumberFormat="1" applyFill="1" applyBorder="1" applyAlignment="1" applyProtection="1">
      <alignment horizontal="center" vertical="center"/>
      <protection locked="0"/>
    </xf>
    <xf numFmtId="2" fontId="0" fillId="11" borderId="69" xfId="0" applyNumberFormat="1" applyFill="1" applyBorder="1" applyAlignment="1" applyProtection="1">
      <alignment horizontal="center" vertical="center"/>
      <protection locked="0"/>
    </xf>
    <xf numFmtId="2" fontId="0" fillId="11" borderId="70" xfId="0" applyNumberFormat="1" applyFill="1" applyBorder="1" applyAlignment="1" applyProtection="1">
      <alignment horizontal="center" vertical="center"/>
      <protection locked="0"/>
    </xf>
    <xf numFmtId="2" fontId="0" fillId="9" borderId="61" xfId="0" applyNumberFormat="1" applyFill="1" applyBorder="1" applyAlignment="1">
      <alignment horizontal="center" vertical="center"/>
    </xf>
    <xf numFmtId="2" fontId="0" fillId="9" borderId="55" xfId="0" applyNumberFormat="1" applyFill="1" applyBorder="1" applyAlignment="1">
      <alignment horizontal="center" vertical="center"/>
    </xf>
    <xf numFmtId="165" fontId="11" fillId="0" borderId="12" xfId="0"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0" fontId="29" fillId="0" borderId="1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170" fontId="0" fillId="0" borderId="17" xfId="0" applyNumberFormat="1" applyBorder="1" applyAlignment="1" applyProtection="1">
      <alignment horizontal="center" vertical="center"/>
    </xf>
    <xf numFmtId="170" fontId="0" fillId="0" borderId="13" xfId="0" applyNumberFormat="1" applyBorder="1" applyAlignment="1" applyProtection="1">
      <alignment horizontal="center" vertical="center"/>
    </xf>
    <xf numFmtId="171" fontId="0" fillId="0" borderId="12" xfId="0" applyNumberFormat="1" applyBorder="1" applyAlignment="1" applyProtection="1">
      <alignment horizontal="center" vertical="center"/>
    </xf>
    <xf numFmtId="171" fontId="0" fillId="0" borderId="13"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2" fontId="0" fillId="0" borderId="5" xfId="0" applyNumberFormat="1" applyBorder="1" applyAlignment="1" applyProtection="1">
      <alignment horizontal="center" vertical="center"/>
    </xf>
    <xf numFmtId="2" fontId="0" fillId="0" borderId="6" xfId="0" applyNumberFormat="1" applyBorder="1" applyAlignment="1" applyProtection="1">
      <alignment horizontal="center" vertical="center"/>
    </xf>
    <xf numFmtId="0" fontId="31" fillId="0" borderId="1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2" fontId="0" fillId="0" borderId="65" xfId="0" applyNumberFormat="1" applyBorder="1" applyAlignment="1" applyProtection="1">
      <alignment horizontal="center" vertical="center"/>
    </xf>
    <xf numFmtId="2" fontId="0" fillId="0" borderId="66" xfId="0" applyNumberFormat="1" applyBorder="1" applyAlignment="1" applyProtection="1">
      <alignment horizontal="center" vertical="center"/>
    </xf>
    <xf numFmtId="2" fontId="0" fillId="0" borderId="67" xfId="0" applyNumberFormat="1" applyBorder="1" applyAlignment="1" applyProtection="1">
      <alignment horizontal="center" vertical="center"/>
    </xf>
    <xf numFmtId="0" fontId="30" fillId="0" borderId="1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14" fillId="0" borderId="22" xfId="0" applyFont="1" applyBorder="1" applyAlignment="1">
      <alignment horizontal="center" vertical="center"/>
    </xf>
    <xf numFmtId="0" fontId="0" fillId="9" borderId="64"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44" xfId="0" applyFill="1" applyBorder="1" applyAlignment="1">
      <alignment horizontal="center" vertical="center" wrapText="1"/>
    </xf>
    <xf numFmtId="2" fontId="12" fillId="3" borderId="57" xfId="0" applyNumberFormat="1" applyFont="1" applyFill="1" applyBorder="1" applyAlignment="1">
      <alignment horizontal="center" vertical="center" wrapText="1"/>
    </xf>
    <xf numFmtId="2" fontId="12" fillId="3" borderId="58" xfId="0" applyNumberFormat="1" applyFont="1" applyFill="1" applyBorder="1" applyAlignment="1">
      <alignment horizontal="center" vertical="center" wrapText="1"/>
    </xf>
    <xf numFmtId="2" fontId="12" fillId="3" borderId="20" xfId="0" applyNumberFormat="1" applyFont="1" applyFill="1" applyBorder="1" applyAlignment="1">
      <alignment horizontal="center" vertical="center" wrapText="1"/>
    </xf>
    <xf numFmtId="0" fontId="11" fillId="3" borderId="57" xfId="0" applyFont="1" applyFill="1" applyBorder="1" applyAlignment="1">
      <alignment horizontal="center" vertical="center"/>
    </xf>
    <xf numFmtId="0" fontId="11" fillId="3" borderId="20" xfId="0" applyFont="1" applyFill="1" applyBorder="1" applyAlignment="1">
      <alignment horizontal="center" vertical="center"/>
    </xf>
    <xf numFmtId="2" fontId="0" fillId="0" borderId="54" xfId="0" applyNumberFormat="1" applyBorder="1" applyAlignment="1" applyProtection="1">
      <alignment horizontal="center" vertical="center"/>
    </xf>
    <xf numFmtId="2" fontId="0" fillId="0" borderId="59" xfId="0" applyNumberFormat="1" applyBorder="1" applyAlignment="1" applyProtection="1">
      <alignment horizontal="center" vertical="center"/>
    </xf>
    <xf numFmtId="2" fontId="0" fillId="0" borderId="60" xfId="0" applyNumberFormat="1" applyBorder="1" applyAlignment="1" applyProtection="1">
      <alignment horizontal="center" vertical="center"/>
    </xf>
    <xf numFmtId="170" fontId="0" fillId="0" borderId="61" xfId="0" applyNumberFormat="1" applyBorder="1" applyAlignment="1" applyProtection="1">
      <alignment horizontal="center" vertical="center"/>
    </xf>
    <xf numFmtId="170" fontId="0" fillId="0" borderId="55" xfId="0" applyNumberFormat="1" applyBorder="1" applyAlignment="1" applyProtection="1">
      <alignment horizontal="center" vertical="center"/>
    </xf>
    <xf numFmtId="165" fontId="11" fillId="0" borderId="54" xfId="0" applyNumberFormat="1" applyFont="1" applyFill="1" applyBorder="1" applyAlignment="1" applyProtection="1">
      <alignment horizontal="center" vertical="center" wrapText="1"/>
      <protection locked="0"/>
    </xf>
    <xf numFmtId="165" fontId="11" fillId="0" borderId="55" xfId="0" applyNumberFormat="1" applyFont="1" applyFill="1" applyBorder="1" applyAlignment="1" applyProtection="1">
      <alignment horizontal="center" vertical="center" wrapText="1"/>
      <protection locked="0"/>
    </xf>
    <xf numFmtId="0" fontId="30" fillId="0" borderId="54"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171" fontId="0" fillId="0" borderId="54" xfId="0" applyNumberFormat="1" applyBorder="1" applyAlignment="1" applyProtection="1">
      <alignment horizontal="center" vertical="center"/>
    </xf>
    <xf numFmtId="171" fontId="0" fillId="0" borderId="55" xfId="0" applyNumberFormat="1" applyBorder="1" applyAlignment="1" applyProtection="1">
      <alignment horizontal="center" vertical="center"/>
    </xf>
    <xf numFmtId="0" fontId="27" fillId="0" borderId="1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49" fontId="11" fillId="0" borderId="49" xfId="0" applyNumberFormat="1" applyFont="1" applyBorder="1" applyAlignment="1" applyProtection="1">
      <alignment horizontal="center" vertical="center"/>
    </xf>
    <xf numFmtId="49" fontId="11" fillId="0" borderId="13" xfId="0" applyNumberFormat="1" applyFont="1" applyBorder="1" applyAlignment="1" applyProtection="1">
      <alignment horizontal="center" vertical="center"/>
    </xf>
    <xf numFmtId="2" fontId="11" fillId="0" borderId="21" xfId="0" applyNumberFormat="1" applyFont="1" applyBorder="1" applyAlignment="1" applyProtection="1">
      <alignment horizontal="center" vertical="center"/>
      <protection locked="0"/>
    </xf>
    <xf numFmtId="2" fontId="11" fillId="0" borderId="44" xfId="0" applyNumberFormat="1" applyFont="1" applyBorder="1" applyAlignment="1" applyProtection="1">
      <alignment horizontal="center" vertical="center"/>
      <protection locked="0"/>
    </xf>
    <xf numFmtId="2" fontId="11" fillId="0" borderId="45" xfId="0" applyNumberFormat="1" applyFont="1" applyBorder="1" applyAlignment="1" applyProtection="1">
      <alignment horizontal="center" vertical="center"/>
      <protection locked="0"/>
    </xf>
    <xf numFmtId="2" fontId="11" fillId="0" borderId="46" xfId="0" applyNumberFormat="1" applyFont="1" applyBorder="1" applyAlignment="1" applyProtection="1">
      <alignment horizontal="center" vertical="center"/>
      <protection locked="0"/>
    </xf>
    <xf numFmtId="2" fontId="11" fillId="0" borderId="51" xfId="0" applyNumberFormat="1" applyFont="1" applyBorder="1" applyAlignment="1" applyProtection="1">
      <alignment horizontal="center" vertical="center"/>
      <protection locked="0"/>
    </xf>
    <xf numFmtId="2" fontId="11" fillId="0" borderId="52" xfId="0" applyNumberFormat="1" applyFont="1" applyBorder="1" applyAlignment="1" applyProtection="1">
      <alignment horizontal="center" vertical="center"/>
      <protection locked="0"/>
    </xf>
    <xf numFmtId="166" fontId="0" fillId="0" borderId="22" xfId="0" applyNumberFormat="1" applyBorder="1" applyAlignment="1">
      <alignment horizontal="center" vertical="center"/>
    </xf>
    <xf numFmtId="0" fontId="13" fillId="0" borderId="49" xfId="0" applyFont="1" applyBorder="1" applyAlignment="1">
      <alignment horizontal="left" vertical="center"/>
    </xf>
    <xf numFmtId="0" fontId="13" fillId="0" borderId="6" xfId="0" applyFont="1" applyBorder="1" applyAlignment="1">
      <alignment horizontal="left" vertical="center"/>
    </xf>
    <xf numFmtId="0" fontId="13" fillId="0" borderId="13" xfId="0" applyFont="1" applyBorder="1" applyAlignment="1">
      <alignment horizontal="left" vertical="center"/>
    </xf>
    <xf numFmtId="49" fontId="11" fillId="0" borderId="40" xfId="0" applyNumberFormat="1" applyFont="1" applyBorder="1" applyAlignment="1" applyProtection="1">
      <alignment horizontal="center" vertical="center"/>
    </xf>
    <xf numFmtId="49" fontId="11" fillId="0" borderId="41" xfId="0" applyNumberFormat="1" applyFont="1" applyBorder="1" applyAlignment="1" applyProtection="1">
      <alignment horizontal="center" vertical="center"/>
    </xf>
    <xf numFmtId="170" fontId="11" fillId="3" borderId="40" xfId="0" applyNumberFormat="1" applyFont="1" applyFill="1" applyBorder="1" applyAlignment="1" applyProtection="1">
      <alignment horizontal="center" vertical="center"/>
    </xf>
    <xf numFmtId="170" fontId="11" fillId="3" borderId="42" xfId="0" applyNumberFormat="1" applyFont="1" applyFill="1" applyBorder="1" applyAlignment="1" applyProtection="1">
      <alignment horizontal="center" vertical="center"/>
    </xf>
    <xf numFmtId="49" fontId="11" fillId="0" borderId="6" xfId="0" applyNumberFormat="1" applyFont="1" applyBorder="1" applyAlignment="1" applyProtection="1">
      <alignment horizontal="center" vertical="center"/>
    </xf>
    <xf numFmtId="170" fontId="11" fillId="3" borderId="50" xfId="0" applyNumberFormat="1" applyFont="1" applyFill="1" applyBorder="1" applyAlignment="1" applyProtection="1">
      <alignment horizontal="center"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53" xfId="0" applyFont="1" applyBorder="1" applyAlignment="1">
      <alignment horizontal="left" vertical="center"/>
    </xf>
    <xf numFmtId="0" fontId="23" fillId="0" borderId="43" xfId="0" applyFont="1" applyFill="1" applyBorder="1" applyAlignment="1">
      <alignment horizontal="center" vertical="center"/>
    </xf>
    <xf numFmtId="0" fontId="23" fillId="0" borderId="0" xfId="0" applyFont="1" applyFill="1" applyBorder="1" applyAlignment="1">
      <alignment horizontal="center" vertical="center"/>
    </xf>
    <xf numFmtId="2" fontId="6" fillId="0" borderId="39"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horizontal="center" vertical="center"/>
      <protection locked="0"/>
    </xf>
    <xf numFmtId="0" fontId="0" fillId="0" borderId="0" xfId="0" applyAlignment="1">
      <alignment horizontal="center"/>
    </xf>
    <xf numFmtId="0" fontId="0" fillId="0" borderId="0" xfId="0" applyAlignment="1"/>
  </cellXfs>
  <cellStyles count="2">
    <cellStyle name="Normal" xfId="0" builtinId="0"/>
    <cellStyle name="Normal 2" xfId="1" xr:uid="{00000000-0005-0000-0000-000001000000}"/>
  </cellStyles>
  <dxfs count="9">
    <dxf>
      <numFmt numFmtId="0" formatCode="General"/>
      <alignment horizontal="left"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condense val="0"/>
        <extend val="0"/>
        <color indexed="10"/>
      </font>
      <fill>
        <patternFill>
          <bgColor indexed="26"/>
        </patternFill>
      </fill>
    </dxf>
    <dxf>
      <font>
        <b/>
        <i val="0"/>
        <condense val="0"/>
        <extend val="0"/>
        <color indexed="10"/>
      </font>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Calculations!$G$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8</xdr:row>
          <xdr:rowOff>0</xdr:rowOff>
        </xdr:from>
        <xdr:to>
          <xdr:col>3</xdr:col>
          <xdr:colOff>0</xdr:colOff>
          <xdr:row>9</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9525</xdr:colOff>
          <xdr:row>9</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7:H33" totalsRowShown="0" headerRowDxfId="6" dataDxfId="5">
  <autoFilter ref="D7:H33" xr:uid="{00000000-0009-0000-0100-000001000000}"/>
  <tableColumns count="5">
    <tableColumn id="1" xr3:uid="{00000000-0010-0000-0000-000001000000}" name="B" dataDxfId="4"/>
    <tableColumn id="2" xr3:uid="{00000000-0010-0000-0000-000002000000}" name="Pay-Period" dataDxfId="3"/>
    <tableColumn id="3" xr3:uid="{00000000-0010-0000-0000-000003000000}" name="Start" dataDxfId="2">
      <calculatedColumnFormula>$E$4+14*Table1[[#This Row],[Pay-Period]]-14</calculatedColumnFormula>
    </tableColumn>
    <tableColumn id="4" xr3:uid="{00000000-0010-0000-0000-000004000000}" name="End" dataDxfId="1">
      <calculatedColumnFormula>$E$5+14*Table1[[#This Row],[Pay-Period]]-14</calculatedColumnFormula>
    </tableColumn>
    <tableColumn id="5" xr3:uid="{00000000-0010-0000-0000-000005000000}" name="Description" dataDxfId="0">
      <calculatedColumnFormula>Table1[[#This Row],[B]]&amp;"-"&amp;Table1[[#This Row],[Pay-Period]]&amp;" "&amp;CHAR(10)&amp;MONTH(Table1[[#This Row],[Start]])&amp;"/"&amp;DAY(Table1[[#This Row],[Start]])&amp;" to "&amp;MONTH(Table1[[#This Row],[End]])&amp;"/"&amp;DAY(Table1[[#This Row],[End]])</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4A1D-25CE-4514-9AC0-C23E77E26E52}">
  <dimension ref="B2:E14"/>
  <sheetViews>
    <sheetView tabSelected="1" zoomScaleNormal="100" workbookViewId="0">
      <selection activeCell="B2" sqref="B2"/>
    </sheetView>
  </sheetViews>
  <sheetFormatPr defaultRowHeight="14.25" x14ac:dyDescent="0.2"/>
  <cols>
    <col min="1" max="2" width="9.140625" style="184"/>
    <col min="3" max="3" width="9.140625" style="31"/>
    <col min="4" max="16384" width="9.140625" style="184"/>
  </cols>
  <sheetData>
    <row r="2" spans="2:5" ht="15" x14ac:dyDescent="0.2">
      <c r="B2" s="183" t="s">
        <v>117</v>
      </c>
    </row>
    <row r="4" spans="2:5" ht="15" x14ac:dyDescent="0.2">
      <c r="C4" s="31">
        <v>1</v>
      </c>
      <c r="D4" s="184" t="s">
        <v>124</v>
      </c>
    </row>
    <row r="6" spans="2:5" x14ac:dyDescent="0.2">
      <c r="D6" s="31" t="s">
        <v>118</v>
      </c>
      <c r="E6" s="184" t="s">
        <v>122</v>
      </c>
    </row>
    <row r="7" spans="2:5" x14ac:dyDescent="0.2">
      <c r="D7" s="31" t="s">
        <v>119</v>
      </c>
      <c r="E7" s="184" t="s">
        <v>130</v>
      </c>
    </row>
    <row r="8" spans="2:5" x14ac:dyDescent="0.2">
      <c r="D8" s="31" t="s">
        <v>120</v>
      </c>
      <c r="E8" s="184" t="s">
        <v>125</v>
      </c>
    </row>
    <row r="9" spans="2:5" x14ac:dyDescent="0.2">
      <c r="D9" s="31" t="s">
        <v>121</v>
      </c>
      <c r="E9" s="184" t="s">
        <v>126</v>
      </c>
    </row>
    <row r="11" spans="2:5" x14ac:dyDescent="0.2">
      <c r="C11" s="31">
        <v>2</v>
      </c>
      <c r="D11" s="184" t="s">
        <v>123</v>
      </c>
    </row>
    <row r="13" spans="2:5" ht="15" x14ac:dyDescent="0.2">
      <c r="C13" s="185" t="s">
        <v>127</v>
      </c>
      <c r="D13" s="184" t="s">
        <v>128</v>
      </c>
    </row>
    <row r="14" spans="2:5" x14ac:dyDescent="0.2">
      <c r="D14" s="184"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673A-B3CC-48D1-A3B6-4AFA318CFB35}">
  <sheetPr>
    <tabColor rgb="FF00B0F0"/>
  </sheetPr>
  <dimension ref="A1:AN126"/>
  <sheetViews>
    <sheetView showGridLines="0" topLeftCell="A2" zoomScaleNormal="100" workbookViewId="0">
      <selection activeCell="D7" sqref="D7:G7"/>
    </sheetView>
  </sheetViews>
  <sheetFormatPr defaultRowHeight="12.75" x14ac:dyDescent="0.2"/>
  <cols>
    <col min="1" max="1" width="4.140625" style="22" customWidth="1"/>
    <col min="2" max="2" width="4.28515625" style="22" customWidth="1"/>
    <col min="3" max="3" width="4.140625" style="22" customWidth="1"/>
    <col min="4" max="4" width="4.28515625" style="22" customWidth="1"/>
    <col min="5" max="5" width="4.140625" style="22" customWidth="1"/>
    <col min="6" max="6" width="4.5703125" style="22" customWidth="1"/>
    <col min="7" max="7" width="4.140625" style="22" customWidth="1"/>
    <col min="8" max="8" width="4.5703125" style="22" customWidth="1"/>
    <col min="9" max="9" width="4.140625" style="22" customWidth="1"/>
    <col min="10" max="10" width="4.28515625" style="22" customWidth="1"/>
    <col min="11" max="11" width="4.140625" style="22" customWidth="1"/>
    <col min="12" max="12" width="4.28515625" style="22" customWidth="1"/>
    <col min="13" max="13" width="4.140625" style="22" customWidth="1"/>
    <col min="14" max="14" width="4.5703125" style="22" customWidth="1"/>
    <col min="15" max="15" width="4.140625" style="22" customWidth="1"/>
    <col min="16" max="16" width="4.5703125" style="22" customWidth="1"/>
    <col min="17" max="17" width="4.140625" style="22" customWidth="1"/>
    <col min="18" max="18" width="4.28515625" style="22" customWidth="1"/>
    <col min="19" max="19" width="4.140625" style="22" customWidth="1"/>
    <col min="20" max="20" width="4.28515625" style="22" customWidth="1"/>
    <col min="21" max="21" width="4.140625" style="22" customWidth="1"/>
    <col min="22" max="22" width="4.5703125" style="22" customWidth="1"/>
    <col min="23" max="23" width="4.140625" style="22" customWidth="1"/>
    <col min="24" max="24" width="4.5703125" style="22" customWidth="1"/>
    <col min="25" max="25" width="4.140625" style="22" customWidth="1"/>
    <col min="26" max="26" width="4.28515625" style="22" customWidth="1"/>
    <col min="27" max="27" width="4.140625" style="22" customWidth="1"/>
    <col min="28" max="28" width="4.28515625" style="22" customWidth="1"/>
    <col min="29" max="29" width="4.140625" style="22" customWidth="1"/>
    <col min="30" max="30" width="4.5703125" style="22" customWidth="1"/>
    <col min="31" max="31" width="4.140625" style="22" customWidth="1"/>
    <col min="32" max="32" width="4.5703125" style="22" customWidth="1"/>
    <col min="33" max="34" width="8.7109375" style="22" hidden="1" customWidth="1"/>
    <col min="35" max="35" width="11.140625" style="22" hidden="1" customWidth="1"/>
    <col min="36" max="39" width="8.7109375" style="22" hidden="1" customWidth="1"/>
    <col min="40" max="41" width="8.7109375" style="22" customWidth="1"/>
    <col min="42" max="16384" width="9.140625" style="22"/>
  </cols>
  <sheetData>
    <row r="1" spans="1:39" ht="44.25" hidden="1" customHeight="1" x14ac:dyDescent="0.2">
      <c r="A1" s="187" t="s">
        <v>42</v>
      </c>
      <c r="B1" s="187"/>
      <c r="C1" s="187"/>
      <c r="D1" s="187"/>
      <c r="E1" s="187"/>
      <c r="F1" s="188" t="s">
        <v>43</v>
      </c>
      <c r="G1" s="188"/>
      <c r="H1" s="188"/>
      <c r="I1" s="188"/>
      <c r="J1" s="188"/>
      <c r="K1" s="188"/>
      <c r="L1" s="188"/>
      <c r="M1" s="189" t="s">
        <v>44</v>
      </c>
      <c r="N1" s="190"/>
      <c r="O1" s="190"/>
      <c r="P1" s="190"/>
      <c r="Q1" s="190"/>
      <c r="R1" s="190"/>
      <c r="S1" s="190"/>
      <c r="T1" s="190"/>
      <c r="U1" s="190"/>
      <c r="V1" s="190"/>
      <c r="W1" s="190"/>
      <c r="X1" s="190"/>
      <c r="Y1" s="190"/>
      <c r="Z1" s="190"/>
      <c r="AA1" s="190"/>
      <c r="AB1" s="190"/>
      <c r="AC1" s="190"/>
      <c r="AD1" s="190"/>
      <c r="AE1" s="190"/>
      <c r="AF1" s="191"/>
    </row>
    <row r="2" spans="1:39" ht="38.25" customHeight="1" thickBot="1" x14ac:dyDescent="0.25">
      <c r="A2" s="192" t="s">
        <v>50</v>
      </c>
      <c r="B2" s="193"/>
      <c r="C2" s="193"/>
      <c r="D2" s="193"/>
      <c r="E2" s="193"/>
      <c r="F2" s="193"/>
      <c r="G2" s="193"/>
      <c r="H2" s="193"/>
      <c r="I2" s="193"/>
      <c r="J2" s="193"/>
      <c r="K2" s="193"/>
      <c r="L2" s="193"/>
      <c r="M2" s="193"/>
      <c r="N2" s="193"/>
      <c r="O2" s="193"/>
      <c r="P2" s="193"/>
      <c r="Q2" s="193"/>
      <c r="R2" s="193"/>
      <c r="S2" s="193"/>
      <c r="T2" s="193"/>
      <c r="U2" s="194"/>
      <c r="V2" s="194"/>
      <c r="W2" s="194"/>
      <c r="X2" s="194"/>
      <c r="Y2" s="194"/>
      <c r="Z2" s="194"/>
      <c r="AA2" s="194"/>
      <c r="AB2" s="194"/>
      <c r="AC2" s="194"/>
      <c r="AD2" s="194"/>
      <c r="AE2" s="194"/>
      <c r="AF2" s="195"/>
    </row>
    <row r="3" spans="1:39" ht="33.75" customHeight="1" x14ac:dyDescent="0.2">
      <c r="A3" s="23"/>
      <c r="B3" s="24"/>
      <c r="C3" s="196" t="s">
        <v>84</v>
      </c>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25"/>
      <c r="AF3" s="1" t="s">
        <v>0</v>
      </c>
    </row>
    <row r="5" spans="1:39" ht="16.5" thickBot="1" x14ac:dyDescent="0.25">
      <c r="C5" s="26" t="s">
        <v>1</v>
      </c>
      <c r="D5" s="197"/>
      <c r="E5" s="198"/>
      <c r="F5" s="198"/>
      <c r="G5" s="198"/>
      <c r="H5" s="198"/>
      <c r="I5" s="198"/>
      <c r="J5" s="198"/>
      <c r="K5" s="198"/>
      <c r="L5" s="198"/>
      <c r="M5" s="198"/>
      <c r="N5" s="198"/>
      <c r="O5" s="27"/>
      <c r="Q5" s="26" t="s">
        <v>5</v>
      </c>
      <c r="R5" s="199"/>
      <c r="S5" s="199"/>
      <c r="T5" s="199"/>
      <c r="U5" s="199"/>
      <c r="V5" s="199"/>
      <c r="W5" s="199"/>
      <c r="X5" s="199"/>
      <c r="Y5" s="199"/>
      <c r="Z5" s="199"/>
      <c r="AA5" s="199"/>
      <c r="AB5" s="199"/>
      <c r="AC5" s="28"/>
      <c r="AD5" s="200">
        <v>0</v>
      </c>
      <c r="AE5" s="200"/>
      <c r="AF5" s="200"/>
    </row>
    <row r="6" spans="1:39" x14ac:dyDescent="0.2">
      <c r="D6" s="215"/>
      <c r="E6" s="215"/>
      <c r="F6" s="215"/>
      <c r="G6" s="215"/>
      <c r="AI6" s="29"/>
    </row>
    <row r="7" spans="1:39" ht="16.5" thickBot="1" x14ac:dyDescent="0.25">
      <c r="C7" s="26" t="s">
        <v>2</v>
      </c>
      <c r="D7" s="216"/>
      <c r="E7" s="217"/>
      <c r="F7" s="217"/>
      <c r="G7" s="217"/>
      <c r="H7" s="30"/>
      <c r="I7" s="218" t="s">
        <v>3</v>
      </c>
      <c r="J7" s="218"/>
      <c r="K7" s="218"/>
      <c r="L7" s="218"/>
      <c r="M7" s="219"/>
      <c r="N7" s="219"/>
      <c r="O7" s="219"/>
      <c r="P7" s="219"/>
      <c r="R7" s="26" t="s">
        <v>4</v>
      </c>
      <c r="S7" s="220"/>
      <c r="T7" s="220"/>
      <c r="U7" s="220"/>
      <c r="W7" s="26"/>
      <c r="X7" s="221">
        <v>0</v>
      </c>
      <c r="Y7" s="221"/>
      <c r="Z7" s="221"/>
      <c r="AA7" s="221"/>
      <c r="AB7" s="221"/>
      <c r="AC7" s="221"/>
      <c r="AD7" s="221"/>
      <c r="AE7" s="221"/>
      <c r="AF7" s="221"/>
      <c r="AI7" s="29"/>
    </row>
    <row r="8" spans="1:39" x14ac:dyDescent="0.2">
      <c r="A8" s="32"/>
      <c r="B8" s="33"/>
      <c r="C8" s="34"/>
      <c r="D8" s="35"/>
      <c r="E8" s="35"/>
      <c r="F8" s="36"/>
      <c r="G8" s="29"/>
      <c r="H8" s="29"/>
    </row>
    <row r="9" spans="1:39" ht="16.5" customHeight="1" thickBot="1" x14ac:dyDescent="0.25">
      <c r="B9" s="201" t="s">
        <v>116</v>
      </c>
      <c r="C9" s="201"/>
      <c r="D9" s="201"/>
      <c r="E9" s="201"/>
      <c r="F9" s="201"/>
      <c r="G9" s="201"/>
      <c r="H9" s="201"/>
      <c r="I9" s="201"/>
      <c r="J9" s="201"/>
      <c r="K9" s="37"/>
      <c r="L9" s="37"/>
      <c r="M9" s="26" t="s">
        <v>6</v>
      </c>
      <c r="N9" s="202"/>
      <c r="O9" s="202"/>
      <c r="P9" s="202"/>
      <c r="Q9" s="202"/>
      <c r="R9" s="202"/>
      <c r="S9" s="202"/>
      <c r="T9" s="202"/>
      <c r="U9" s="202"/>
      <c r="V9" s="202"/>
      <c r="W9" s="202"/>
      <c r="X9" s="202"/>
      <c r="Z9" s="38"/>
      <c r="AA9" s="38"/>
      <c r="AB9" s="38"/>
      <c r="AC9" s="38"/>
      <c r="AD9" s="38"/>
      <c r="AE9" s="38"/>
      <c r="AF9" s="38"/>
    </row>
    <row r="10" spans="1:39" ht="15" x14ac:dyDescent="0.2">
      <c r="B10" s="211"/>
      <c r="C10" s="211"/>
      <c r="D10" s="211"/>
      <c r="F10" s="211"/>
      <c r="G10" s="211"/>
      <c r="H10" s="211"/>
      <c r="I10" s="211"/>
      <c r="Y10" s="39"/>
      <c r="Z10" s="40" t="s">
        <v>7</v>
      </c>
      <c r="AA10" s="41"/>
      <c r="AB10" s="41"/>
      <c r="AC10" s="41"/>
      <c r="AD10" s="41"/>
      <c r="AE10" s="41"/>
      <c r="AF10" s="42"/>
    </row>
    <row r="11" spans="1:39" ht="24.95" customHeight="1" x14ac:dyDescent="0.2">
      <c r="A11" s="212"/>
      <c r="B11" s="213"/>
      <c r="C11" s="214"/>
      <c r="D11" s="3" t="s">
        <v>8</v>
      </c>
      <c r="E11" s="43"/>
      <c r="F11" s="3"/>
      <c r="G11" s="3"/>
      <c r="H11" s="3"/>
      <c r="I11" s="3"/>
      <c r="J11" s="44"/>
      <c r="K11" s="3" t="s">
        <v>9</v>
      </c>
      <c r="L11" s="3"/>
      <c r="M11" s="3"/>
      <c r="N11" s="3"/>
      <c r="O11" s="3"/>
      <c r="P11" s="3"/>
      <c r="Q11" s="44"/>
      <c r="R11" s="3" t="s">
        <v>47</v>
      </c>
      <c r="S11" s="3"/>
      <c r="T11" s="3"/>
      <c r="U11" s="3"/>
      <c r="V11" s="3"/>
      <c r="W11" s="3"/>
      <c r="X11" s="3"/>
      <c r="Y11" s="45"/>
      <c r="Z11" s="222" t="s">
        <v>45</v>
      </c>
      <c r="AA11" s="223"/>
      <c r="AB11" s="223"/>
      <c r="AC11" s="223"/>
      <c r="AD11" s="226" t="s">
        <v>46</v>
      </c>
      <c r="AE11" s="226"/>
      <c r="AF11" s="227"/>
      <c r="AI11" s="29"/>
    </row>
    <row r="12" spans="1:39" ht="26.25" customHeight="1" thickBot="1" x14ac:dyDescent="0.25">
      <c r="A12" s="230"/>
      <c r="B12" s="231"/>
      <c r="C12" s="232"/>
      <c r="D12" s="46" t="s">
        <v>10</v>
      </c>
      <c r="E12" s="47"/>
      <c r="F12" s="46" t="s">
        <v>11</v>
      </c>
      <c r="G12" s="47"/>
      <c r="H12" s="46" t="s">
        <v>12</v>
      </c>
      <c r="I12" s="46"/>
      <c r="J12" s="48"/>
      <c r="K12" s="46" t="s">
        <v>10</v>
      </c>
      <c r="L12" s="47"/>
      <c r="M12" s="49" t="s">
        <v>11</v>
      </c>
      <c r="N12" s="50"/>
      <c r="O12" s="46" t="s">
        <v>12</v>
      </c>
      <c r="P12" s="46"/>
      <c r="Q12" s="48"/>
      <c r="R12" s="51" t="s">
        <v>10</v>
      </c>
      <c r="S12" s="47"/>
      <c r="T12" s="51" t="s">
        <v>11</v>
      </c>
      <c r="U12" s="47"/>
      <c r="V12" s="46" t="s">
        <v>13</v>
      </c>
      <c r="W12" s="52"/>
      <c r="X12" s="53" t="s">
        <v>12</v>
      </c>
      <c r="Y12" s="48"/>
      <c r="Z12" s="224"/>
      <c r="AA12" s="225"/>
      <c r="AB12" s="225"/>
      <c r="AC12" s="225"/>
      <c r="AD12" s="228"/>
      <c r="AE12" s="228"/>
      <c r="AF12" s="229"/>
    </row>
    <row r="13" spans="1:39" ht="37.5" customHeight="1" thickBot="1" x14ac:dyDescent="0.25">
      <c r="A13" s="238" t="s">
        <v>83</v>
      </c>
      <c r="B13" s="239"/>
      <c r="C13" s="240"/>
      <c r="D13" s="241"/>
      <c r="E13" s="242"/>
      <c r="F13" s="243"/>
      <c r="G13" s="244"/>
      <c r="H13" s="245"/>
      <c r="I13" s="246"/>
      <c r="J13" s="247"/>
      <c r="K13" s="248"/>
      <c r="L13" s="249"/>
      <c r="M13" s="243"/>
      <c r="N13" s="244"/>
      <c r="O13" s="245"/>
      <c r="P13" s="246"/>
      <c r="Q13" s="247"/>
      <c r="R13" s="233"/>
      <c r="S13" s="234"/>
      <c r="T13" s="235">
        <v>0</v>
      </c>
      <c r="U13" s="234"/>
      <c r="V13" s="235">
        <v>0</v>
      </c>
      <c r="W13" s="234"/>
      <c r="X13" s="236"/>
      <c r="Y13" s="237"/>
      <c r="Z13" s="4" t="s">
        <v>14</v>
      </c>
      <c r="AA13" s="5"/>
      <c r="AB13" s="206" t="s">
        <v>49</v>
      </c>
      <c r="AC13" s="207"/>
      <c r="AD13" s="208"/>
      <c r="AE13" s="209" t="s">
        <v>15</v>
      </c>
      <c r="AF13" s="210"/>
      <c r="AG13" s="54"/>
      <c r="AH13" s="203" t="s">
        <v>16</v>
      </c>
      <c r="AI13" s="203"/>
      <c r="AJ13" s="55"/>
      <c r="AK13" s="56" t="s">
        <v>17</v>
      </c>
      <c r="AL13" s="204" t="s">
        <v>18</v>
      </c>
      <c r="AM13" s="205"/>
    </row>
    <row r="14" spans="1:39" ht="26.1" customHeight="1" x14ac:dyDescent="0.2">
      <c r="A14" s="262" t="s">
        <v>85</v>
      </c>
      <c r="B14" s="263"/>
      <c r="C14" s="264"/>
      <c r="D14" s="255">
        <f>IF(OR(Calculations!$G$4&gt;0,Calculations!$G$5&gt;0),ROUND(AG14+AH14,2),0)</f>
        <v>0</v>
      </c>
      <c r="E14" s="256"/>
      <c r="F14" s="257">
        <f>A58</f>
        <v>0</v>
      </c>
      <c r="G14" s="258"/>
      <c r="H14" s="265">
        <f t="shared" ref="H14:H41" si="0">SUM(H13+D14-F14)</f>
        <v>0</v>
      </c>
      <c r="I14" s="266"/>
      <c r="J14" s="267"/>
      <c r="K14" s="255">
        <f>ROUND(IF(Calculations!$G$4&gt;0,AK14,IF(Calculations!$G$5&gt;0,SUM(AL14+AM14),0)),2)</f>
        <v>0</v>
      </c>
      <c r="L14" s="256"/>
      <c r="M14" s="257">
        <f>C58</f>
        <v>0</v>
      </c>
      <c r="N14" s="258"/>
      <c r="O14" s="265">
        <f t="shared" ref="O14:O41" si="1">SUM(O13+K14-M14)</f>
        <v>0</v>
      </c>
      <c r="P14" s="266"/>
      <c r="Q14" s="267"/>
      <c r="R14" s="57">
        <f>ROUND(F52,2)</f>
        <v>0</v>
      </c>
      <c r="S14" s="58"/>
      <c r="T14" s="59">
        <f>G51</f>
        <v>0</v>
      </c>
      <c r="U14" s="58"/>
      <c r="V14" s="59">
        <f>G53</f>
        <v>0</v>
      </c>
      <c r="W14" s="58"/>
      <c r="X14" s="60">
        <f t="shared" ref="X14:X41" si="2">SUM(X13,R14-T14-V14)</f>
        <v>0</v>
      </c>
      <c r="Y14" s="61"/>
      <c r="Z14" s="255">
        <f>H58</f>
        <v>0</v>
      </c>
      <c r="AA14" s="256"/>
      <c r="AB14" s="62">
        <f>E56</f>
        <v>0</v>
      </c>
      <c r="AC14" s="63">
        <f>E57</f>
        <v>0</v>
      </c>
      <c r="AD14" s="64">
        <f>E58</f>
        <v>0</v>
      </c>
      <c r="AE14" s="250"/>
      <c r="AF14" s="251"/>
      <c r="AG14" s="65">
        <f>(IF(AJ14&gt;5478.75,7.7,IF(AJ14&gt;5113.5,7.39,IF(AJ14&gt;4748.25,7.08,IF(AJ14&gt;4383,6.77,IF(AJ14&gt;4017.75,6.47,IF(AJ14&gt;3652.5,6.16,IF(AJ14&gt;3287.25,5.85,0))))))))*$S$7</f>
        <v>0</v>
      </c>
      <c r="AH14" s="65">
        <f>(IF(AJ14&gt;3287.55,0,IF(AJ14&gt;2922,5.54,IF(AJ14&gt;2556.75,5.24,IF(AJ14&gt;2191.5,4.93,IF(AJ14&gt;1826.25,4.62,IF(AJ14&gt;0,3.7,0)))))))*$S$7</f>
        <v>0</v>
      </c>
      <c r="AI14" s="66">
        <v>45276</v>
      </c>
      <c r="AJ14" s="67">
        <f>AI14-D7</f>
        <v>45276</v>
      </c>
      <c r="AK14" s="68">
        <f>(IF(AJ14&gt;=5478.76,5.54,IF(AJ14&gt;=1826.26,4.31,IF(AJ14&gt;=0,3.7,0)))*$S$7)</f>
        <v>0</v>
      </c>
      <c r="AL14" s="65">
        <f>IF(AJ14&gt;=6574.5,9.24,IF(AJ14&gt;=6209.25,8.93,IF(AJ14&gt;=5844,8.62,IF(AJ14&gt;=5478.75,8.31,IF(AJ14&gt;=5113.5,8,IF(AJ14&gt;=4748.25,7.7,IF(AJ14&gt;=4383,7.39,IF(AJ14&gt;=4017.75,7.08,0))))))))*$S$7</f>
        <v>0</v>
      </c>
      <c r="AM14" s="65">
        <f>IF(AJ14&gt;=4017.75,0,IF(AJ14&gt;=3652.5,6.77,IF(AJ14&gt;=3287.25,6.47,IF(AJ14&gt;=2922,6.16,IF(AJ14&gt;=2556.75,5.85,IF(AJ14&gt;=2191.5,5.54,IF(AJ14&gt;1826.25,5.24,IF(AJ14&gt;0,3.7,0))))))))*$S$7</f>
        <v>0</v>
      </c>
    </row>
    <row r="15" spans="1:39" ht="26.1" customHeight="1" x14ac:dyDescent="0.2">
      <c r="A15" s="252" t="s">
        <v>86</v>
      </c>
      <c r="B15" s="253"/>
      <c r="C15" s="254"/>
      <c r="D15" s="255">
        <f>IF(OR(Calculations!$G$4&gt;0,Calculations!$G$5&gt;0),ROUND(AG15+AH15,2),0)</f>
        <v>0</v>
      </c>
      <c r="E15" s="256"/>
      <c r="F15" s="257">
        <f>I58</f>
        <v>0</v>
      </c>
      <c r="G15" s="258"/>
      <c r="H15" s="259">
        <f>SUM(H14+D15-F15)</f>
        <v>0</v>
      </c>
      <c r="I15" s="260"/>
      <c r="J15" s="261"/>
      <c r="K15" s="255">
        <f>ROUND(IF(Calculations!$G$4&gt;0,AK15,IF(Calculations!$G$5&gt;0,SUM(AL15+AM15),0)),2)</f>
        <v>0</v>
      </c>
      <c r="L15" s="256"/>
      <c r="M15" s="257">
        <f>K58</f>
        <v>0</v>
      </c>
      <c r="N15" s="258"/>
      <c r="O15" s="259">
        <f t="shared" si="1"/>
        <v>0</v>
      </c>
      <c r="P15" s="260"/>
      <c r="Q15" s="261"/>
      <c r="R15" s="57">
        <f>ROUND(N52,2)</f>
        <v>0</v>
      </c>
      <c r="S15" s="58"/>
      <c r="T15" s="59">
        <f>O51</f>
        <v>0</v>
      </c>
      <c r="U15" s="58"/>
      <c r="V15" s="59">
        <f>O53</f>
        <v>0</v>
      </c>
      <c r="W15" s="58"/>
      <c r="X15" s="60">
        <f t="shared" si="2"/>
        <v>0</v>
      </c>
      <c r="Y15" s="61"/>
      <c r="Z15" s="255">
        <f>P58</f>
        <v>0</v>
      </c>
      <c r="AA15" s="256"/>
      <c r="AB15" s="62">
        <f>M56</f>
        <v>0</v>
      </c>
      <c r="AC15" s="63">
        <f>M57</f>
        <v>0</v>
      </c>
      <c r="AD15" s="64">
        <f>M58</f>
        <v>0</v>
      </c>
      <c r="AE15" s="250"/>
      <c r="AF15" s="251"/>
      <c r="AG15" s="65">
        <f t="shared" ref="AG15:AG27" si="3">(IF(AJ15&gt;5478.75,7.7,IF(AJ15&gt;5113.5,7.39,IF(AJ15&gt;4748.25,7.08,IF(AJ15&gt;4383,6.77,IF(AJ15&gt;4017.75,6.47,IF(AJ15&gt;3652.5,6.16,IF(AJ15&gt;3287.25,5.85,0))))))))*$S$7</f>
        <v>0</v>
      </c>
      <c r="AH15" s="65">
        <f>(IF(AJ15&gt;3287.55,0,IF(AJ15&gt;2922,5.54,IF(AJ15&gt;2556.75,5.24,IF(AJ15&gt;2191.5,4.93,IF(AJ15&gt;1826.25,4.62,IF(AJ15&gt;0,3.7,0)))))))*$S$7</f>
        <v>0</v>
      </c>
      <c r="AI15" s="66">
        <f t="shared" ref="AI15:AI27" si="4">AI14+14</f>
        <v>45290</v>
      </c>
      <c r="AJ15" s="67">
        <f>AI15-D7</f>
        <v>45290</v>
      </c>
      <c r="AK15" s="68">
        <f t="shared" ref="AK15:AK26" si="5">(IF(AJ15&gt;=5478.76,5.54,IF(AJ15&gt;=1826.26,4.31,IF(AJ15&gt;=0,3.7,0)))*$S$7)</f>
        <v>0</v>
      </c>
      <c r="AL15" s="65">
        <f t="shared" ref="AL15:AL27" si="6">IF(AJ15&gt;=6574.5,9.24,IF(AJ15&gt;=6209.25,8.93,IF(AJ15&gt;=5844,8.62,IF(AJ15&gt;=5478.75,8.31,IF(AJ15&gt;=5113.5,8,IF(AJ15&gt;=4748.25,7.7,IF(AJ15&gt;=4383,7.39,IF(AJ15&gt;=4017.75,7.08,0))))))))*$S$7</f>
        <v>0</v>
      </c>
      <c r="AM15" s="65">
        <f t="shared" ref="AM15:AM27" si="7">IF(AJ15&gt;=4017.75,0,IF(AJ15&gt;=3652.5,6.77,IF(AJ15&gt;=3287.25,6.47,IF(AJ15&gt;=2922,6.16,IF(AJ15&gt;=2556.75,5.85,IF(AJ15&gt;=2191.5,5.54,IF(AJ15&gt;1826.25,5.24,IF(AJ15&gt;0,3.7,0))))))))*$S$7</f>
        <v>0</v>
      </c>
    </row>
    <row r="16" spans="1:39" ht="26.1" customHeight="1" x14ac:dyDescent="0.2">
      <c r="A16" s="268" t="s">
        <v>87</v>
      </c>
      <c r="B16" s="269"/>
      <c r="C16" s="270"/>
      <c r="D16" s="255">
        <f>IF(OR(Calculations!$G$4&gt;0,Calculations!$G$5&gt;0),ROUND(AG16+AH16,2),0)</f>
        <v>0</v>
      </c>
      <c r="E16" s="256"/>
      <c r="F16" s="257">
        <f>Q58</f>
        <v>0</v>
      </c>
      <c r="G16" s="258"/>
      <c r="H16" s="259">
        <f t="shared" si="0"/>
        <v>0</v>
      </c>
      <c r="I16" s="260"/>
      <c r="J16" s="261"/>
      <c r="K16" s="255">
        <f>ROUND(IF(Calculations!$G$4&gt;0,AK16,IF(Calculations!$G$5&gt;0,SUM(AL16+AM16),0)),2)</f>
        <v>0</v>
      </c>
      <c r="L16" s="256"/>
      <c r="M16" s="257">
        <f>S58</f>
        <v>0</v>
      </c>
      <c r="N16" s="258"/>
      <c r="O16" s="259">
        <f t="shared" si="1"/>
        <v>0</v>
      </c>
      <c r="P16" s="260"/>
      <c r="Q16" s="261"/>
      <c r="R16" s="57">
        <f>ROUND(V52,2)</f>
        <v>0</v>
      </c>
      <c r="S16" s="58"/>
      <c r="T16" s="59">
        <f>W51</f>
        <v>0</v>
      </c>
      <c r="U16" s="58"/>
      <c r="V16" s="59">
        <f>W53</f>
        <v>0</v>
      </c>
      <c r="W16" s="58"/>
      <c r="X16" s="60">
        <f t="shared" si="2"/>
        <v>0</v>
      </c>
      <c r="Y16" s="61"/>
      <c r="Z16" s="255">
        <f>X58</f>
        <v>0</v>
      </c>
      <c r="AA16" s="256"/>
      <c r="AB16" s="62">
        <f>U56</f>
        <v>0</v>
      </c>
      <c r="AC16" s="63">
        <f>U57</f>
        <v>0</v>
      </c>
      <c r="AD16" s="64">
        <f>U58</f>
        <v>0</v>
      </c>
      <c r="AE16" s="250"/>
      <c r="AF16" s="251"/>
      <c r="AG16" s="65">
        <f t="shared" si="3"/>
        <v>0</v>
      </c>
      <c r="AH16" s="65">
        <f>(IF(AJ16&gt;3287.55,0,IF(AJ16&gt;2922,5.54,IF(AJ16&gt;2556.75,5.24,IF(AJ16&gt;2191.5,4.93,IF(AJ16&gt;1826.25,4.62,IF(AJ16&gt;0,3.7,0)))))))*$S$7</f>
        <v>0</v>
      </c>
      <c r="AI16" s="66">
        <f t="shared" si="4"/>
        <v>45304</v>
      </c>
      <c r="AJ16" s="67">
        <f>AI16-D7</f>
        <v>45304</v>
      </c>
      <c r="AK16" s="68">
        <f t="shared" si="5"/>
        <v>0</v>
      </c>
      <c r="AL16" s="65">
        <f t="shared" si="6"/>
        <v>0</v>
      </c>
      <c r="AM16" s="65">
        <f t="shared" si="7"/>
        <v>0</v>
      </c>
    </row>
    <row r="17" spans="1:39" ht="26.1" customHeight="1" x14ac:dyDescent="0.2">
      <c r="A17" s="252" t="s">
        <v>88</v>
      </c>
      <c r="B17" s="253"/>
      <c r="C17" s="254"/>
      <c r="D17" s="255">
        <f>IF(OR(Calculations!$G$4&gt;0,Calculations!$G$5&gt;0),ROUND(AG17+AH17,2),0)</f>
        <v>0</v>
      </c>
      <c r="E17" s="256"/>
      <c r="F17" s="257">
        <f>Y58</f>
        <v>0</v>
      </c>
      <c r="G17" s="258"/>
      <c r="H17" s="259">
        <f t="shared" si="0"/>
        <v>0</v>
      </c>
      <c r="I17" s="260"/>
      <c r="J17" s="261"/>
      <c r="K17" s="255">
        <f>ROUND(IF(Calculations!$G$4&gt;0,AK17,IF(Calculations!$G$5&gt;0,SUM(AL17+AM17),0)),2)</f>
        <v>0</v>
      </c>
      <c r="L17" s="256"/>
      <c r="M17" s="257">
        <f>AA58</f>
        <v>0</v>
      </c>
      <c r="N17" s="258"/>
      <c r="O17" s="259">
        <f t="shared" si="1"/>
        <v>0</v>
      </c>
      <c r="P17" s="260"/>
      <c r="Q17" s="261"/>
      <c r="R17" s="57">
        <f>ROUND(AD52,2)</f>
        <v>0</v>
      </c>
      <c r="S17" s="58"/>
      <c r="T17" s="59">
        <f>AE51</f>
        <v>0</v>
      </c>
      <c r="U17" s="58"/>
      <c r="V17" s="59">
        <f>AE53</f>
        <v>0</v>
      </c>
      <c r="W17" s="58"/>
      <c r="X17" s="60">
        <f t="shared" si="2"/>
        <v>0</v>
      </c>
      <c r="Y17" s="61"/>
      <c r="Z17" s="255">
        <f>AF58</f>
        <v>0</v>
      </c>
      <c r="AA17" s="256"/>
      <c r="AB17" s="62">
        <f>AC56</f>
        <v>0</v>
      </c>
      <c r="AC17" s="63">
        <f>AC57</f>
        <v>0</v>
      </c>
      <c r="AD17" s="64">
        <f>AC58</f>
        <v>0</v>
      </c>
      <c r="AE17" s="250"/>
      <c r="AF17" s="251"/>
      <c r="AG17" s="65">
        <f t="shared" si="3"/>
        <v>0</v>
      </c>
      <c r="AH17" s="65">
        <f t="shared" ref="AH17:AH27" si="8">(IF(AJ17&gt;3287.55,0,IF(AJ17&gt;2922,5.54,IF(AJ17&gt;2556.75,5.24,IF(AJ17&gt;2191.5,4.93,IF(AJ17&gt;1826.25,4.62,IF(AJ17&gt;0,3.7,0)))))))*$S$7</f>
        <v>0</v>
      </c>
      <c r="AI17" s="66">
        <f t="shared" si="4"/>
        <v>45318</v>
      </c>
      <c r="AJ17" s="67">
        <f>AI17-D7</f>
        <v>45318</v>
      </c>
      <c r="AK17" s="68">
        <f t="shared" si="5"/>
        <v>0</v>
      </c>
      <c r="AL17" s="65">
        <f t="shared" si="6"/>
        <v>0</v>
      </c>
      <c r="AM17" s="65">
        <f t="shared" si="7"/>
        <v>0</v>
      </c>
    </row>
    <row r="18" spans="1:39" ht="26.1" customHeight="1" x14ac:dyDescent="0.2">
      <c r="A18" s="268" t="s">
        <v>89</v>
      </c>
      <c r="B18" s="269"/>
      <c r="C18" s="270"/>
      <c r="D18" s="255">
        <f>IF(OR(Calculations!$G$4&gt;0,Calculations!$G$5&gt;0),ROUND(AG18+AH18,2),0)</f>
        <v>0</v>
      </c>
      <c r="E18" s="256"/>
      <c r="F18" s="257">
        <f>A69</f>
        <v>0</v>
      </c>
      <c r="G18" s="258"/>
      <c r="H18" s="259">
        <f t="shared" si="0"/>
        <v>0</v>
      </c>
      <c r="I18" s="260"/>
      <c r="J18" s="261"/>
      <c r="K18" s="255">
        <f>ROUND(IF(Calculations!$G$4&gt;0,AK18,IF(Calculations!$G$5&gt;0,SUM(AL18+AM18),0)),2)</f>
        <v>0</v>
      </c>
      <c r="L18" s="256"/>
      <c r="M18" s="257">
        <f>C69</f>
        <v>0</v>
      </c>
      <c r="N18" s="258"/>
      <c r="O18" s="259">
        <f t="shared" si="1"/>
        <v>0</v>
      </c>
      <c r="P18" s="260"/>
      <c r="Q18" s="261"/>
      <c r="R18" s="57">
        <f>ROUND(F63,2)</f>
        <v>0</v>
      </c>
      <c r="S18" s="58"/>
      <c r="T18" s="59">
        <f>G62</f>
        <v>0</v>
      </c>
      <c r="U18" s="58"/>
      <c r="V18" s="59">
        <f>G64</f>
        <v>0</v>
      </c>
      <c r="W18" s="58"/>
      <c r="X18" s="60">
        <f t="shared" si="2"/>
        <v>0</v>
      </c>
      <c r="Y18" s="61"/>
      <c r="Z18" s="255">
        <f>H69</f>
        <v>0</v>
      </c>
      <c r="AA18" s="256"/>
      <c r="AB18" s="62">
        <f>E67</f>
        <v>0</v>
      </c>
      <c r="AC18" s="63">
        <f>E68</f>
        <v>0</v>
      </c>
      <c r="AD18" s="64">
        <f>E69</f>
        <v>0</v>
      </c>
      <c r="AE18" s="250"/>
      <c r="AF18" s="251"/>
      <c r="AG18" s="65">
        <f t="shared" si="3"/>
        <v>0</v>
      </c>
      <c r="AH18" s="65">
        <f t="shared" si="8"/>
        <v>0</v>
      </c>
      <c r="AI18" s="66">
        <f t="shared" si="4"/>
        <v>45332</v>
      </c>
      <c r="AJ18" s="67">
        <f>AI18-D7</f>
        <v>45332</v>
      </c>
      <c r="AK18" s="68">
        <f t="shared" si="5"/>
        <v>0</v>
      </c>
      <c r="AL18" s="65">
        <f t="shared" si="6"/>
        <v>0</v>
      </c>
      <c r="AM18" s="65">
        <f t="shared" si="7"/>
        <v>0</v>
      </c>
    </row>
    <row r="19" spans="1:39" ht="26.1" customHeight="1" x14ac:dyDescent="0.2">
      <c r="A19" s="252" t="s">
        <v>90</v>
      </c>
      <c r="B19" s="253"/>
      <c r="C19" s="254"/>
      <c r="D19" s="255">
        <f>IF(OR(Calculations!$G$4&gt;0,Calculations!$G$5&gt;0),ROUND(AG19+AH19,2),0)</f>
        <v>0</v>
      </c>
      <c r="E19" s="256"/>
      <c r="F19" s="257">
        <f>I69</f>
        <v>0</v>
      </c>
      <c r="G19" s="258"/>
      <c r="H19" s="259">
        <f t="shared" si="0"/>
        <v>0</v>
      </c>
      <c r="I19" s="260"/>
      <c r="J19" s="261"/>
      <c r="K19" s="255">
        <f>ROUND(IF(Calculations!$G$4&gt;0,AK19,IF(Calculations!$G$5&gt;0,SUM(AL19+AM19),0)),2)</f>
        <v>0</v>
      </c>
      <c r="L19" s="256"/>
      <c r="M19" s="257">
        <f>K69</f>
        <v>0</v>
      </c>
      <c r="N19" s="258"/>
      <c r="O19" s="259">
        <f t="shared" si="1"/>
        <v>0</v>
      </c>
      <c r="P19" s="260"/>
      <c r="Q19" s="261"/>
      <c r="R19" s="57">
        <f>ROUND(N63,2)</f>
        <v>0</v>
      </c>
      <c r="S19" s="58"/>
      <c r="T19" s="59">
        <f>O62</f>
        <v>0</v>
      </c>
      <c r="U19" s="58"/>
      <c r="V19" s="59">
        <f>O64</f>
        <v>0</v>
      </c>
      <c r="W19" s="58"/>
      <c r="X19" s="60">
        <f t="shared" si="2"/>
        <v>0</v>
      </c>
      <c r="Y19" s="61"/>
      <c r="Z19" s="255">
        <f>P69</f>
        <v>0</v>
      </c>
      <c r="AA19" s="256"/>
      <c r="AB19" s="62">
        <f>M67</f>
        <v>0</v>
      </c>
      <c r="AC19" s="63">
        <f>M68</f>
        <v>0</v>
      </c>
      <c r="AD19" s="64">
        <f>M69</f>
        <v>0</v>
      </c>
      <c r="AE19" s="250"/>
      <c r="AF19" s="251"/>
      <c r="AG19" s="65">
        <f t="shared" si="3"/>
        <v>0</v>
      </c>
      <c r="AH19" s="65">
        <f t="shared" si="8"/>
        <v>0</v>
      </c>
      <c r="AI19" s="66">
        <f t="shared" si="4"/>
        <v>45346</v>
      </c>
      <c r="AJ19" s="67">
        <f>AI19-D7</f>
        <v>45346</v>
      </c>
      <c r="AK19" s="68">
        <f t="shared" si="5"/>
        <v>0</v>
      </c>
      <c r="AL19" s="65">
        <f t="shared" si="6"/>
        <v>0</v>
      </c>
      <c r="AM19" s="65">
        <f t="shared" si="7"/>
        <v>0</v>
      </c>
    </row>
    <row r="20" spans="1:39" ht="26.1" customHeight="1" x14ac:dyDescent="0.2">
      <c r="A20" s="268" t="s">
        <v>91</v>
      </c>
      <c r="B20" s="269"/>
      <c r="C20" s="270"/>
      <c r="D20" s="255">
        <f>IF(OR(Calculations!$G$4&gt;0,Calculations!$G$5&gt;0),ROUND(AG20+AH20,2),0)</f>
        <v>0</v>
      </c>
      <c r="E20" s="256"/>
      <c r="F20" s="257">
        <f>Q69</f>
        <v>0</v>
      </c>
      <c r="G20" s="258"/>
      <c r="H20" s="259">
        <f t="shared" si="0"/>
        <v>0</v>
      </c>
      <c r="I20" s="260"/>
      <c r="J20" s="261"/>
      <c r="K20" s="255">
        <f>ROUND(IF(Calculations!$G$4&gt;0,AK20,IF(Calculations!$G$5&gt;0,SUM(AL20+AM20),0)),2)</f>
        <v>0</v>
      </c>
      <c r="L20" s="256"/>
      <c r="M20" s="257">
        <f>S69</f>
        <v>0</v>
      </c>
      <c r="N20" s="258"/>
      <c r="O20" s="259">
        <f t="shared" si="1"/>
        <v>0</v>
      </c>
      <c r="P20" s="260"/>
      <c r="Q20" s="261"/>
      <c r="R20" s="57">
        <f>ROUND(V63,2)</f>
        <v>0</v>
      </c>
      <c r="S20" s="58"/>
      <c r="T20" s="59">
        <f>W62</f>
        <v>0</v>
      </c>
      <c r="U20" s="58"/>
      <c r="V20" s="59">
        <f>W64</f>
        <v>0</v>
      </c>
      <c r="W20" s="58"/>
      <c r="X20" s="60">
        <f t="shared" si="2"/>
        <v>0</v>
      </c>
      <c r="Y20" s="61"/>
      <c r="Z20" s="255">
        <f>X69</f>
        <v>0</v>
      </c>
      <c r="AA20" s="256"/>
      <c r="AB20" s="62">
        <f>U67</f>
        <v>0</v>
      </c>
      <c r="AC20" s="63">
        <f>U68</f>
        <v>0</v>
      </c>
      <c r="AD20" s="64">
        <f>U69</f>
        <v>0</v>
      </c>
      <c r="AE20" s="250"/>
      <c r="AF20" s="251"/>
      <c r="AG20" s="65">
        <f t="shared" si="3"/>
        <v>0</v>
      </c>
      <c r="AH20" s="65">
        <f t="shared" si="8"/>
        <v>0</v>
      </c>
      <c r="AI20" s="66">
        <f t="shared" si="4"/>
        <v>45360</v>
      </c>
      <c r="AJ20" s="67">
        <f>AI20-D7</f>
        <v>45360</v>
      </c>
      <c r="AK20" s="68">
        <f t="shared" si="5"/>
        <v>0</v>
      </c>
      <c r="AL20" s="65">
        <f t="shared" si="6"/>
        <v>0</v>
      </c>
      <c r="AM20" s="65">
        <f t="shared" si="7"/>
        <v>0</v>
      </c>
    </row>
    <row r="21" spans="1:39" ht="26.1" customHeight="1" x14ac:dyDescent="0.2">
      <c r="A21" s="252" t="s">
        <v>92</v>
      </c>
      <c r="B21" s="253"/>
      <c r="C21" s="254"/>
      <c r="D21" s="255">
        <f>IF(OR(Calculations!$G$4&gt;0,Calculations!$G$5&gt;0),ROUND(AG21+AH21,2),0)</f>
        <v>0</v>
      </c>
      <c r="E21" s="256"/>
      <c r="F21" s="257">
        <f>Y69</f>
        <v>0</v>
      </c>
      <c r="G21" s="258"/>
      <c r="H21" s="259">
        <f t="shared" si="0"/>
        <v>0</v>
      </c>
      <c r="I21" s="260"/>
      <c r="J21" s="261"/>
      <c r="K21" s="255">
        <f>ROUND(IF(Calculations!$G$4&gt;0,AK21,IF(Calculations!$G$5&gt;0,SUM(AL21+AM21),0)),2)</f>
        <v>0</v>
      </c>
      <c r="L21" s="256"/>
      <c r="M21" s="257">
        <f>AA69</f>
        <v>0</v>
      </c>
      <c r="N21" s="258"/>
      <c r="O21" s="259">
        <f t="shared" si="1"/>
        <v>0</v>
      </c>
      <c r="P21" s="260"/>
      <c r="Q21" s="261"/>
      <c r="R21" s="57">
        <f>ROUND(AD63,2)</f>
        <v>0</v>
      </c>
      <c r="S21" s="58"/>
      <c r="T21" s="59">
        <f>AE62</f>
        <v>0</v>
      </c>
      <c r="U21" s="58"/>
      <c r="V21" s="59">
        <f>AE64</f>
        <v>0</v>
      </c>
      <c r="W21" s="58"/>
      <c r="X21" s="60">
        <f t="shared" si="2"/>
        <v>0</v>
      </c>
      <c r="Y21" s="61"/>
      <c r="Z21" s="255">
        <f>AF69</f>
        <v>0</v>
      </c>
      <c r="AA21" s="256"/>
      <c r="AB21" s="62">
        <f>AC67</f>
        <v>0</v>
      </c>
      <c r="AC21" s="63">
        <f>AC68</f>
        <v>0</v>
      </c>
      <c r="AD21" s="64">
        <f>AC69</f>
        <v>0</v>
      </c>
      <c r="AE21" s="250"/>
      <c r="AF21" s="251"/>
      <c r="AG21" s="65">
        <f t="shared" si="3"/>
        <v>0</v>
      </c>
      <c r="AH21" s="65">
        <f t="shared" si="8"/>
        <v>0</v>
      </c>
      <c r="AI21" s="66">
        <f t="shared" si="4"/>
        <v>45374</v>
      </c>
      <c r="AJ21" s="67">
        <f>AI21-D7</f>
        <v>45374</v>
      </c>
      <c r="AK21" s="68">
        <f t="shared" si="5"/>
        <v>0</v>
      </c>
      <c r="AL21" s="65">
        <f t="shared" si="6"/>
        <v>0</v>
      </c>
      <c r="AM21" s="65">
        <f t="shared" si="7"/>
        <v>0</v>
      </c>
    </row>
    <row r="22" spans="1:39" ht="26.1" customHeight="1" x14ac:dyDescent="0.2">
      <c r="A22" s="268" t="s">
        <v>93</v>
      </c>
      <c r="B22" s="269"/>
      <c r="C22" s="270"/>
      <c r="D22" s="255">
        <f>IF(OR(Calculations!$G$4&gt;0,Calculations!$G$5&gt;0),ROUND(AG22+AH22,2),0)</f>
        <v>0</v>
      </c>
      <c r="E22" s="256"/>
      <c r="F22" s="257">
        <f>A80</f>
        <v>0</v>
      </c>
      <c r="G22" s="258"/>
      <c r="H22" s="259">
        <f t="shared" si="0"/>
        <v>0</v>
      </c>
      <c r="I22" s="260"/>
      <c r="J22" s="261"/>
      <c r="K22" s="255">
        <f>ROUND(IF(Calculations!$G$4&gt;0,AK22,IF(Calculations!$G$5&gt;0,SUM(AL22+AM22),0)),2)</f>
        <v>0</v>
      </c>
      <c r="L22" s="256"/>
      <c r="M22" s="257">
        <f>C80</f>
        <v>0</v>
      </c>
      <c r="N22" s="258"/>
      <c r="O22" s="259">
        <f t="shared" si="1"/>
        <v>0</v>
      </c>
      <c r="P22" s="260"/>
      <c r="Q22" s="261"/>
      <c r="R22" s="57">
        <f>ROUND(F74,2)</f>
        <v>0</v>
      </c>
      <c r="S22" s="58"/>
      <c r="T22" s="59">
        <f>G73</f>
        <v>0</v>
      </c>
      <c r="U22" s="58"/>
      <c r="V22" s="59">
        <f>G75</f>
        <v>0</v>
      </c>
      <c r="W22" s="58"/>
      <c r="X22" s="60">
        <f t="shared" si="2"/>
        <v>0</v>
      </c>
      <c r="Y22" s="61"/>
      <c r="Z22" s="255">
        <f>H80</f>
        <v>0</v>
      </c>
      <c r="AA22" s="256"/>
      <c r="AB22" s="62">
        <f>E78</f>
        <v>0</v>
      </c>
      <c r="AC22" s="63">
        <f>E79</f>
        <v>0</v>
      </c>
      <c r="AD22" s="64">
        <f>E80</f>
        <v>0</v>
      </c>
      <c r="AE22" s="250"/>
      <c r="AF22" s="251"/>
      <c r="AG22" s="65">
        <f t="shared" si="3"/>
        <v>0</v>
      </c>
      <c r="AH22" s="65">
        <f t="shared" si="8"/>
        <v>0</v>
      </c>
      <c r="AI22" s="66">
        <f t="shared" si="4"/>
        <v>45388</v>
      </c>
      <c r="AJ22" s="67">
        <f>AI22-D7</f>
        <v>45388</v>
      </c>
      <c r="AK22" s="68">
        <f t="shared" si="5"/>
        <v>0</v>
      </c>
      <c r="AL22" s="65">
        <f t="shared" si="6"/>
        <v>0</v>
      </c>
      <c r="AM22" s="65">
        <f t="shared" si="7"/>
        <v>0</v>
      </c>
    </row>
    <row r="23" spans="1:39" ht="26.1" customHeight="1" x14ac:dyDescent="0.2">
      <c r="A23" s="252" t="s">
        <v>94</v>
      </c>
      <c r="B23" s="253"/>
      <c r="C23" s="254"/>
      <c r="D23" s="255">
        <f>IF(OR(Calculations!$G$4&gt;0,Calculations!$G$5&gt;0),ROUND(AG23+AH23,2),0)</f>
        <v>0</v>
      </c>
      <c r="E23" s="256"/>
      <c r="F23" s="257">
        <f>I80</f>
        <v>0</v>
      </c>
      <c r="G23" s="258"/>
      <c r="H23" s="259">
        <f t="shared" si="0"/>
        <v>0</v>
      </c>
      <c r="I23" s="260"/>
      <c r="J23" s="261"/>
      <c r="K23" s="255">
        <f>ROUND(IF(Calculations!$G$4&gt;0,AK23,IF(Calculations!$G$5&gt;0,SUM(AL23+AM23),0)),2)</f>
        <v>0</v>
      </c>
      <c r="L23" s="256"/>
      <c r="M23" s="257">
        <f>K80</f>
        <v>0</v>
      </c>
      <c r="N23" s="258"/>
      <c r="O23" s="259">
        <f t="shared" si="1"/>
        <v>0</v>
      </c>
      <c r="P23" s="260"/>
      <c r="Q23" s="261"/>
      <c r="R23" s="57">
        <f>ROUND(N74,2)</f>
        <v>0</v>
      </c>
      <c r="S23" s="58"/>
      <c r="T23" s="59">
        <f>O73</f>
        <v>0</v>
      </c>
      <c r="U23" s="58"/>
      <c r="V23" s="59">
        <f>O75</f>
        <v>0</v>
      </c>
      <c r="W23" s="58"/>
      <c r="X23" s="60">
        <f t="shared" si="2"/>
        <v>0</v>
      </c>
      <c r="Y23" s="61"/>
      <c r="Z23" s="255">
        <f>P80</f>
        <v>0</v>
      </c>
      <c r="AA23" s="256"/>
      <c r="AB23" s="62">
        <f>M78</f>
        <v>0</v>
      </c>
      <c r="AC23" s="63">
        <f>M79</f>
        <v>0</v>
      </c>
      <c r="AD23" s="64">
        <f>M80</f>
        <v>0</v>
      </c>
      <c r="AE23" s="250"/>
      <c r="AF23" s="251"/>
      <c r="AG23" s="65">
        <f t="shared" si="3"/>
        <v>0</v>
      </c>
      <c r="AH23" s="65">
        <f t="shared" si="8"/>
        <v>0</v>
      </c>
      <c r="AI23" s="66">
        <f t="shared" si="4"/>
        <v>45402</v>
      </c>
      <c r="AJ23" s="67">
        <f>AI23-D7</f>
        <v>45402</v>
      </c>
      <c r="AK23" s="68">
        <f t="shared" si="5"/>
        <v>0</v>
      </c>
      <c r="AL23" s="65">
        <f t="shared" si="6"/>
        <v>0</v>
      </c>
      <c r="AM23" s="65">
        <f t="shared" si="7"/>
        <v>0</v>
      </c>
    </row>
    <row r="24" spans="1:39" ht="26.1" customHeight="1" x14ac:dyDescent="0.2">
      <c r="A24" s="268" t="s">
        <v>95</v>
      </c>
      <c r="B24" s="269"/>
      <c r="C24" s="270"/>
      <c r="D24" s="255">
        <f>IF(OR(Calculations!$G$4&gt;0,Calculations!$G$5&gt;0),ROUND(AG24+AH24,2),0)</f>
        <v>0</v>
      </c>
      <c r="E24" s="256"/>
      <c r="F24" s="257">
        <f>Q80</f>
        <v>0</v>
      </c>
      <c r="G24" s="258"/>
      <c r="H24" s="259">
        <f t="shared" si="0"/>
        <v>0</v>
      </c>
      <c r="I24" s="260"/>
      <c r="J24" s="261"/>
      <c r="K24" s="255">
        <f>ROUND(IF(Calculations!$G$4&gt;0,AK24,IF(Calculations!$G$5&gt;0,SUM(AL24+AM24),0)),2)</f>
        <v>0</v>
      </c>
      <c r="L24" s="256"/>
      <c r="M24" s="257">
        <f>S80</f>
        <v>0</v>
      </c>
      <c r="N24" s="258"/>
      <c r="O24" s="259">
        <f t="shared" si="1"/>
        <v>0</v>
      </c>
      <c r="P24" s="260"/>
      <c r="Q24" s="261"/>
      <c r="R24" s="57">
        <f>ROUND(V74,2)</f>
        <v>0</v>
      </c>
      <c r="S24" s="58"/>
      <c r="T24" s="59">
        <f>W73</f>
        <v>0</v>
      </c>
      <c r="U24" s="58"/>
      <c r="V24" s="59">
        <f>W75</f>
        <v>0</v>
      </c>
      <c r="W24" s="58"/>
      <c r="X24" s="60">
        <f t="shared" si="2"/>
        <v>0</v>
      </c>
      <c r="Y24" s="61"/>
      <c r="Z24" s="255">
        <f>X80</f>
        <v>0</v>
      </c>
      <c r="AA24" s="256"/>
      <c r="AB24" s="62">
        <f>U78</f>
        <v>0</v>
      </c>
      <c r="AC24" s="63">
        <f>U79</f>
        <v>0</v>
      </c>
      <c r="AD24" s="64">
        <f>U80</f>
        <v>0</v>
      </c>
      <c r="AE24" s="250"/>
      <c r="AF24" s="251"/>
      <c r="AG24" s="65">
        <f t="shared" si="3"/>
        <v>0</v>
      </c>
      <c r="AH24" s="65">
        <f t="shared" si="8"/>
        <v>0</v>
      </c>
      <c r="AI24" s="66">
        <f t="shared" si="4"/>
        <v>45416</v>
      </c>
      <c r="AJ24" s="67">
        <f>AI24-D7</f>
        <v>45416</v>
      </c>
      <c r="AK24" s="68">
        <f t="shared" si="5"/>
        <v>0</v>
      </c>
      <c r="AL24" s="65">
        <f>IF(AJ24&gt;=6574.5,9.24,IF(AJ24&gt;=6209.25,8.93,IF(AJ24&gt;=5844,8.62,IF(AJ24&gt;=5478.75,8.31,IF(AJ24&gt;=5113.5,8,IF(AJ24&gt;=4748.25,7.7,IF(AJ24&gt;=4383,7.39,IF(AJ24&gt;=4017.75,7.08,0))))))))*$S$7</f>
        <v>0</v>
      </c>
      <c r="AM24" s="65">
        <f t="shared" si="7"/>
        <v>0</v>
      </c>
    </row>
    <row r="25" spans="1:39" ht="26.1" customHeight="1" x14ac:dyDescent="0.2">
      <c r="A25" s="252" t="s">
        <v>96</v>
      </c>
      <c r="B25" s="253"/>
      <c r="C25" s="254"/>
      <c r="D25" s="255">
        <f>IF(OR(Calculations!$G$4&gt;0,Calculations!$G$5&gt;0),ROUND(AG25+AH25,2),0)</f>
        <v>0</v>
      </c>
      <c r="E25" s="256"/>
      <c r="F25" s="257">
        <f>Y80</f>
        <v>0</v>
      </c>
      <c r="G25" s="258"/>
      <c r="H25" s="259">
        <f t="shared" si="0"/>
        <v>0</v>
      </c>
      <c r="I25" s="260"/>
      <c r="J25" s="261"/>
      <c r="K25" s="255">
        <f>ROUND(IF(Calculations!$G$4&gt;0,AK25,IF(Calculations!$G$5&gt;0,SUM(AL25+AM25),0)),2)</f>
        <v>0</v>
      </c>
      <c r="L25" s="256"/>
      <c r="M25" s="257">
        <f>AA80</f>
        <v>0</v>
      </c>
      <c r="N25" s="258"/>
      <c r="O25" s="259">
        <f t="shared" si="1"/>
        <v>0</v>
      </c>
      <c r="P25" s="260"/>
      <c r="Q25" s="261"/>
      <c r="R25" s="69">
        <f>ROUND(AD74,2)</f>
        <v>0</v>
      </c>
      <c r="S25" s="70"/>
      <c r="T25" s="71">
        <f>AE73</f>
        <v>0</v>
      </c>
      <c r="U25" s="70"/>
      <c r="V25" s="71">
        <f>AE75</f>
        <v>0</v>
      </c>
      <c r="W25" s="70"/>
      <c r="X25" s="72">
        <f t="shared" si="2"/>
        <v>0</v>
      </c>
      <c r="Y25" s="73"/>
      <c r="Z25" s="255">
        <f>AF80</f>
        <v>0</v>
      </c>
      <c r="AA25" s="256"/>
      <c r="AB25" s="74">
        <f>AC78</f>
        <v>0</v>
      </c>
      <c r="AC25" s="75">
        <f>AC79</f>
        <v>0</v>
      </c>
      <c r="AD25" s="76">
        <f>AC80</f>
        <v>0</v>
      </c>
      <c r="AE25" s="250"/>
      <c r="AF25" s="251"/>
      <c r="AG25" s="65">
        <f t="shared" si="3"/>
        <v>0</v>
      </c>
      <c r="AH25" s="65">
        <f t="shared" si="8"/>
        <v>0</v>
      </c>
      <c r="AI25" s="66">
        <f t="shared" si="4"/>
        <v>45430</v>
      </c>
      <c r="AJ25" s="67">
        <f>AI25-D7</f>
        <v>45430</v>
      </c>
      <c r="AK25" s="68">
        <f t="shared" si="5"/>
        <v>0</v>
      </c>
      <c r="AL25" s="65">
        <f t="shared" si="6"/>
        <v>0</v>
      </c>
      <c r="AM25" s="65">
        <f t="shared" si="7"/>
        <v>0</v>
      </c>
    </row>
    <row r="26" spans="1:39" ht="26.1" customHeight="1" x14ac:dyDescent="0.2">
      <c r="A26" s="268" t="s">
        <v>97</v>
      </c>
      <c r="B26" s="269"/>
      <c r="C26" s="270"/>
      <c r="D26" s="255">
        <f>IF(OR(Calculations!$G$4&gt;0,Calculations!$G$5&gt;0),ROUND(AG26+AH26,2),0)</f>
        <v>0</v>
      </c>
      <c r="E26" s="256"/>
      <c r="F26" s="257">
        <f>A91</f>
        <v>0</v>
      </c>
      <c r="G26" s="258"/>
      <c r="H26" s="259">
        <f t="shared" si="0"/>
        <v>0</v>
      </c>
      <c r="I26" s="260"/>
      <c r="J26" s="261"/>
      <c r="K26" s="255">
        <f>ROUND(IF(Calculations!$G$4&gt;0,AK26,IF(Calculations!$G$5&gt;0,SUM(AL26+AM26),0)),2)</f>
        <v>0</v>
      </c>
      <c r="L26" s="256"/>
      <c r="M26" s="257">
        <f>C91</f>
        <v>0</v>
      </c>
      <c r="N26" s="258"/>
      <c r="O26" s="259">
        <f t="shared" si="1"/>
        <v>0</v>
      </c>
      <c r="P26" s="260"/>
      <c r="Q26" s="261"/>
      <c r="R26" s="57">
        <f>ROUND(F85,2)</f>
        <v>0</v>
      </c>
      <c r="S26" s="58"/>
      <c r="T26" s="59">
        <f>G84</f>
        <v>0</v>
      </c>
      <c r="U26" s="58"/>
      <c r="V26" s="59">
        <f>G86</f>
        <v>0</v>
      </c>
      <c r="W26" s="58"/>
      <c r="X26" s="60">
        <f t="shared" si="2"/>
        <v>0</v>
      </c>
      <c r="Y26" s="61"/>
      <c r="Z26" s="255">
        <f>H91</f>
        <v>0</v>
      </c>
      <c r="AA26" s="256"/>
      <c r="AB26" s="62">
        <f>E89</f>
        <v>0</v>
      </c>
      <c r="AC26" s="63">
        <f>E90</f>
        <v>0</v>
      </c>
      <c r="AD26" s="64">
        <f>E91</f>
        <v>0</v>
      </c>
      <c r="AE26" s="250"/>
      <c r="AF26" s="251"/>
      <c r="AG26" s="65">
        <f t="shared" si="3"/>
        <v>0</v>
      </c>
      <c r="AH26" s="65">
        <f t="shared" si="8"/>
        <v>0</v>
      </c>
      <c r="AI26" s="66">
        <f t="shared" si="4"/>
        <v>45444</v>
      </c>
      <c r="AJ26" s="67">
        <f>AI26-D7</f>
        <v>45444</v>
      </c>
      <c r="AK26" s="68">
        <f t="shared" si="5"/>
        <v>0</v>
      </c>
      <c r="AL26" s="65">
        <f t="shared" si="6"/>
        <v>0</v>
      </c>
      <c r="AM26" s="65">
        <f t="shared" si="7"/>
        <v>0</v>
      </c>
    </row>
    <row r="27" spans="1:39" ht="26.1" customHeight="1" x14ac:dyDescent="0.2">
      <c r="A27" s="252" t="s">
        <v>98</v>
      </c>
      <c r="B27" s="253"/>
      <c r="C27" s="254"/>
      <c r="D27" s="255">
        <f>IF(OR(Calculations!$G$4&gt;0,Calculations!$G$5&gt;0),ROUND(AG27+AH27,2),0)</f>
        <v>0</v>
      </c>
      <c r="E27" s="256"/>
      <c r="F27" s="257">
        <f>I91</f>
        <v>0</v>
      </c>
      <c r="G27" s="258"/>
      <c r="H27" s="259">
        <f t="shared" si="0"/>
        <v>0</v>
      </c>
      <c r="I27" s="260"/>
      <c r="J27" s="261"/>
      <c r="K27" s="255">
        <f>ROUND(IF(Calculations!$G$4&gt;0,AK27,IF(Calculations!$G$5&gt;0,SUM(AL27+AM27),0)),2)</f>
        <v>0</v>
      </c>
      <c r="L27" s="256"/>
      <c r="M27" s="257">
        <f>K91</f>
        <v>0</v>
      </c>
      <c r="N27" s="258"/>
      <c r="O27" s="259">
        <f t="shared" si="1"/>
        <v>0</v>
      </c>
      <c r="P27" s="260"/>
      <c r="Q27" s="261"/>
      <c r="R27" s="69">
        <f>ROUND(N85,2)</f>
        <v>0</v>
      </c>
      <c r="S27" s="70"/>
      <c r="T27" s="59">
        <f>O84</f>
        <v>0</v>
      </c>
      <c r="U27" s="58"/>
      <c r="V27" s="59">
        <f>O86</f>
        <v>0</v>
      </c>
      <c r="W27" s="58"/>
      <c r="X27" s="60">
        <f t="shared" si="2"/>
        <v>0</v>
      </c>
      <c r="Y27" s="61"/>
      <c r="Z27" s="255">
        <f>P91</f>
        <v>0</v>
      </c>
      <c r="AA27" s="256"/>
      <c r="AB27" s="62">
        <f>M89</f>
        <v>0</v>
      </c>
      <c r="AC27" s="63">
        <f>M90</f>
        <v>0</v>
      </c>
      <c r="AD27" s="64">
        <f>M91</f>
        <v>0</v>
      </c>
      <c r="AE27" s="250"/>
      <c r="AF27" s="251"/>
      <c r="AG27" s="65">
        <f t="shared" si="3"/>
        <v>0</v>
      </c>
      <c r="AH27" s="65">
        <f t="shared" si="8"/>
        <v>0</v>
      </c>
      <c r="AI27" s="66">
        <f t="shared" si="4"/>
        <v>45458</v>
      </c>
      <c r="AJ27" s="67">
        <f>AI27-D7</f>
        <v>45458</v>
      </c>
      <c r="AK27" s="68">
        <f>(IF(AJ27&gt;=5478.76,5.54,IF(AJ27&gt;=1826.26,4.31,IF(AJ27&gt;=0,3.7,0)))*$S$7)</f>
        <v>0</v>
      </c>
      <c r="AL27" s="65">
        <f t="shared" si="6"/>
        <v>0</v>
      </c>
      <c r="AM27" s="65">
        <f t="shared" si="7"/>
        <v>0</v>
      </c>
    </row>
    <row r="28" spans="1:39" ht="15" x14ac:dyDescent="0.2">
      <c r="B28" s="6"/>
      <c r="C28" s="6"/>
      <c r="D28" s="6"/>
      <c r="F28" s="6"/>
      <c r="G28" s="6"/>
      <c r="H28" s="6"/>
      <c r="I28" s="6"/>
      <c r="Q28" s="271"/>
      <c r="R28" s="271"/>
      <c r="Y28" s="39"/>
      <c r="Z28" s="77" t="s">
        <v>7</v>
      </c>
      <c r="AA28" s="43"/>
      <c r="AB28" s="43"/>
      <c r="AC28" s="43"/>
      <c r="AD28" s="43"/>
      <c r="AE28" s="43"/>
      <c r="AF28" s="78"/>
    </row>
    <row r="29" spans="1:39" ht="24.95" customHeight="1" x14ac:dyDescent="0.2">
      <c r="A29" s="7">
        <f>$D$5</f>
        <v>0</v>
      </c>
      <c r="B29" s="79"/>
      <c r="C29" s="79"/>
      <c r="D29" s="8"/>
      <c r="E29" s="80"/>
      <c r="F29" s="8"/>
      <c r="G29" s="8"/>
      <c r="H29" s="8"/>
      <c r="I29" s="8"/>
      <c r="J29" s="8"/>
      <c r="K29" s="8"/>
      <c r="L29" s="8"/>
      <c r="M29" s="8"/>
      <c r="N29" s="8"/>
      <c r="O29" s="8"/>
      <c r="P29" s="8"/>
      <c r="Q29" s="9" t="s">
        <v>19</v>
      </c>
      <c r="R29" s="8"/>
      <c r="S29" s="8"/>
      <c r="T29" s="8"/>
      <c r="U29" s="8"/>
      <c r="V29" s="8"/>
      <c r="W29" s="8"/>
      <c r="X29" s="8"/>
      <c r="Y29" s="81"/>
      <c r="Z29" s="222" t="s">
        <v>45</v>
      </c>
      <c r="AA29" s="223"/>
      <c r="AB29" s="223"/>
      <c r="AC29" s="223"/>
      <c r="AD29" s="226" t="s">
        <v>46</v>
      </c>
      <c r="AE29" s="226"/>
      <c r="AF29" s="227"/>
      <c r="AI29" s="82"/>
    </row>
    <row r="30" spans="1:39" ht="26.25" customHeight="1" thickBot="1" x14ac:dyDescent="0.25">
      <c r="A30" s="272"/>
      <c r="B30" s="273"/>
      <c r="C30" s="274"/>
      <c r="D30" s="10" t="s">
        <v>8</v>
      </c>
      <c r="E30" s="41"/>
      <c r="F30" s="10"/>
      <c r="G30" s="10"/>
      <c r="H30" s="10"/>
      <c r="I30" s="10"/>
      <c r="J30" s="83"/>
      <c r="K30" s="10" t="s">
        <v>9</v>
      </c>
      <c r="L30" s="10"/>
      <c r="M30" s="10"/>
      <c r="N30" s="10"/>
      <c r="O30" s="10"/>
      <c r="P30" s="10"/>
      <c r="Q30" s="83"/>
      <c r="R30" s="3" t="s">
        <v>47</v>
      </c>
      <c r="S30" s="10"/>
      <c r="T30" s="10"/>
      <c r="U30" s="10"/>
      <c r="V30" s="10"/>
      <c r="W30" s="10"/>
      <c r="X30" s="10"/>
      <c r="Y30" s="84"/>
      <c r="Z30" s="224"/>
      <c r="AA30" s="225"/>
      <c r="AB30" s="225"/>
      <c r="AC30" s="225"/>
      <c r="AD30" s="228"/>
      <c r="AE30" s="228"/>
      <c r="AF30" s="229"/>
      <c r="AI30" s="29"/>
    </row>
    <row r="31" spans="1:39" ht="26.25" customHeight="1" thickBot="1" x14ac:dyDescent="0.25">
      <c r="A31" s="230"/>
      <c r="B31" s="231"/>
      <c r="C31" s="232"/>
      <c r="D31" s="46" t="s">
        <v>10</v>
      </c>
      <c r="E31" s="47"/>
      <c r="F31" s="46" t="s">
        <v>11</v>
      </c>
      <c r="G31" s="47"/>
      <c r="H31" s="46" t="s">
        <v>12</v>
      </c>
      <c r="I31" s="46"/>
      <c r="J31" s="48"/>
      <c r="K31" s="46" t="s">
        <v>10</v>
      </c>
      <c r="L31" s="47"/>
      <c r="M31" s="46" t="s">
        <v>11</v>
      </c>
      <c r="N31" s="47"/>
      <c r="O31" s="46" t="s">
        <v>12</v>
      </c>
      <c r="P31" s="46"/>
      <c r="Q31" s="48"/>
      <c r="R31" s="51" t="s">
        <v>10</v>
      </c>
      <c r="S31" s="47"/>
      <c r="T31" s="51" t="s">
        <v>11</v>
      </c>
      <c r="U31" s="47"/>
      <c r="V31" s="46" t="s">
        <v>13</v>
      </c>
      <c r="W31" s="52"/>
      <c r="X31" s="53" t="s">
        <v>12</v>
      </c>
      <c r="Y31" s="48"/>
      <c r="Z31" s="11" t="s">
        <v>14</v>
      </c>
      <c r="AA31" s="12"/>
      <c r="AB31" s="275" t="s">
        <v>49</v>
      </c>
      <c r="AC31" s="276"/>
      <c r="AD31" s="277"/>
      <c r="AE31" s="278" t="s">
        <v>15</v>
      </c>
      <c r="AF31" s="279"/>
    </row>
    <row r="32" spans="1:39" ht="26.1" customHeight="1" x14ac:dyDescent="0.2">
      <c r="A32" s="287" t="s">
        <v>99</v>
      </c>
      <c r="B32" s="288"/>
      <c r="C32" s="289"/>
      <c r="D32" s="283">
        <f>IF(OR(Calculations!$G$4&gt;0,Calculations!$G$5&gt;0),ROUND(AG32+AH32,2),0)</f>
        <v>0</v>
      </c>
      <c r="E32" s="284"/>
      <c r="F32" s="290">
        <f>Q91</f>
        <v>0</v>
      </c>
      <c r="G32" s="291"/>
      <c r="H32" s="280">
        <f>SUM(H27+D32-F32)</f>
        <v>0</v>
      </c>
      <c r="I32" s="281"/>
      <c r="J32" s="282"/>
      <c r="K32" s="283">
        <f>ROUND(IF(Calculations!$G$4&gt;0,AK32,IF(Calculations!$G$5&gt;0,SUM(AL32+AM32),0)),2)</f>
        <v>0</v>
      </c>
      <c r="L32" s="284"/>
      <c r="M32" s="290">
        <f>S91</f>
        <v>0</v>
      </c>
      <c r="N32" s="291"/>
      <c r="O32" s="280">
        <f>SUM(O27+K32-M32)</f>
        <v>0</v>
      </c>
      <c r="P32" s="281"/>
      <c r="Q32" s="282"/>
      <c r="R32" s="57">
        <f>ROUND(V85,2)</f>
        <v>0</v>
      </c>
      <c r="S32" s="58"/>
      <c r="T32" s="59">
        <f>W84</f>
        <v>0</v>
      </c>
      <c r="U32" s="58"/>
      <c r="V32" s="59">
        <f>W86</f>
        <v>0</v>
      </c>
      <c r="W32" s="58"/>
      <c r="X32" s="60">
        <f>SUM(X27,R32-T32-V32)</f>
        <v>0</v>
      </c>
      <c r="Y32" s="61"/>
      <c r="Z32" s="283">
        <f>X91</f>
        <v>0</v>
      </c>
      <c r="AA32" s="284"/>
      <c r="AB32" s="62">
        <f>U89</f>
        <v>0</v>
      </c>
      <c r="AC32" s="63">
        <f>U90</f>
        <v>0</v>
      </c>
      <c r="AD32" s="64">
        <f>U91</f>
        <v>0</v>
      </c>
      <c r="AE32" s="285"/>
      <c r="AF32" s="286"/>
      <c r="AG32" s="65">
        <f t="shared" ref="AG32:AG40" si="9">(IF(AJ32&gt;5478.75,7.7,IF(AJ32&gt;5113.5,7.39,IF(AJ32&gt;4748.25,7.08,IF(AJ32&gt;4383,6.77,IF(AJ32&gt;4017.75,6.47,IF(AJ32&gt;3652.5,6.16,IF(AJ32&gt;3287.25,5.85,0))))))))*$S$7</f>
        <v>0</v>
      </c>
      <c r="AH32" s="65">
        <f t="shared" ref="AH32:AH43" si="10">(IF(AJ32&gt;3287.55,0,IF(AJ32&gt;2922,5.54,IF(AJ32&gt;2556.75,5.24,IF(AJ32&gt;2191.5,4.93,IF(AJ32&gt;1826.25,4.62,IF(AJ32&gt;0,3.7,0)))))))*$S$7</f>
        <v>0</v>
      </c>
      <c r="AI32" s="66">
        <f>AI27+14</f>
        <v>45472</v>
      </c>
      <c r="AJ32" s="67">
        <f>AI32-D7</f>
        <v>45472</v>
      </c>
      <c r="AK32" s="68">
        <f t="shared" ref="AK32:AK43" si="11">(IF(AJ32&gt;=5478.76,5.54,IF(AJ32&gt;=1826.26,4.31,IF(AJ32&gt;=0,3.7,0)))*$S$7)</f>
        <v>0</v>
      </c>
      <c r="AL32" s="65">
        <f>IF(AJ32&gt;=6574.5,9.24,IF(AJ32&gt;=6209.25,8.93,IF(AJ32&gt;=5844,8.62,IF(AJ32&gt;=5478.75,8.31,IF(AJ32&gt;=5113.5,8,IF(AJ32&gt;=4748.25,7.7,IF(AJ32&gt;=4383,7.39,IF(AJ32&gt;=4017.75,7.08,0))))))))*$S$7</f>
        <v>0</v>
      </c>
      <c r="AM32" s="65">
        <f>IF(AJ32&gt;=4017.75,0,IF(AJ32&gt;=3652.5,6.77,IF(AJ32&gt;=3287.25,6.47,IF(AJ32&gt;=2922,6.16,IF(AJ32&gt;=2556.75,5.85,IF(AJ32&gt;=2191.5,5.54,IF(AJ32&gt;1826.25,5.24,IF(AJ32&gt;0,3.7,0))))))))*$S$7</f>
        <v>0</v>
      </c>
    </row>
    <row r="33" spans="1:39" ht="26.1" customHeight="1" x14ac:dyDescent="0.2">
      <c r="A33" s="252" t="s">
        <v>100</v>
      </c>
      <c r="B33" s="253"/>
      <c r="C33" s="254"/>
      <c r="D33" s="255">
        <f>IF(OR(Calculations!$G$4&gt;0,Calculations!$G$5&gt;0),ROUND(AG33+AH33,2),0)</f>
        <v>0</v>
      </c>
      <c r="E33" s="256"/>
      <c r="F33" s="257">
        <f>Y91</f>
        <v>0</v>
      </c>
      <c r="G33" s="258"/>
      <c r="H33" s="259">
        <f t="shared" si="0"/>
        <v>0</v>
      </c>
      <c r="I33" s="260"/>
      <c r="J33" s="261"/>
      <c r="K33" s="255">
        <f>ROUND(IF(Calculations!$G$4&gt;0,AK33,IF(Calculations!$G$5&gt;0,SUM(AL33+AM33),0)),2)</f>
        <v>0</v>
      </c>
      <c r="L33" s="256"/>
      <c r="M33" s="257">
        <f>AA91</f>
        <v>0</v>
      </c>
      <c r="N33" s="258"/>
      <c r="O33" s="259">
        <f t="shared" si="1"/>
        <v>0</v>
      </c>
      <c r="P33" s="260"/>
      <c r="Q33" s="261"/>
      <c r="R33" s="57">
        <f>ROUND(AD85,2)</f>
        <v>0</v>
      </c>
      <c r="S33" s="58"/>
      <c r="T33" s="59">
        <f>AE84</f>
        <v>0</v>
      </c>
      <c r="U33" s="58"/>
      <c r="V33" s="59">
        <f>AE86</f>
        <v>0</v>
      </c>
      <c r="W33" s="58"/>
      <c r="X33" s="60">
        <f t="shared" si="2"/>
        <v>0</v>
      </c>
      <c r="Y33" s="61"/>
      <c r="Z33" s="255">
        <f>AF91</f>
        <v>0</v>
      </c>
      <c r="AA33" s="256"/>
      <c r="AB33" s="62">
        <f>AC89</f>
        <v>0</v>
      </c>
      <c r="AC33" s="63">
        <f>AC90</f>
        <v>0</v>
      </c>
      <c r="AD33" s="64">
        <f>AC91</f>
        <v>0</v>
      </c>
      <c r="AE33" s="250"/>
      <c r="AF33" s="251"/>
      <c r="AG33" s="65">
        <f t="shared" si="9"/>
        <v>0</v>
      </c>
      <c r="AH33" s="65">
        <f t="shared" si="10"/>
        <v>0</v>
      </c>
      <c r="AI33" s="66">
        <f t="shared" ref="AI33:AI43" si="12">AI32+14</f>
        <v>45486</v>
      </c>
      <c r="AJ33" s="67">
        <f>AI33-D7</f>
        <v>45486</v>
      </c>
      <c r="AK33" s="68">
        <f t="shared" si="11"/>
        <v>0</v>
      </c>
      <c r="AL33" s="65">
        <f t="shared" ref="AL33:AL43" si="13">IF(AJ33&gt;=6574.5,9.24,IF(AJ33&gt;=6209.25,8.93,IF(AJ33&gt;=5844,8.62,IF(AJ33&gt;=5478.75,8.31,IF(AJ33&gt;=5113.5,8,IF(AJ33&gt;=4748.25,7.7,IF(AJ33&gt;=4383,7.39,IF(AJ33&gt;=4017.75,7.08,0))))))))*$S$7</f>
        <v>0</v>
      </c>
      <c r="AM33" s="65">
        <f t="shared" ref="AM33:AM43" si="14">IF(AJ33&gt;=4017.75,0,IF(AJ33&gt;=3652.5,6.77,IF(AJ33&gt;=3287.25,6.47,IF(AJ33&gt;=2922,6.16,IF(AJ33&gt;=2556.75,5.85,IF(AJ33&gt;=2191.5,5.54,IF(AJ33&gt;1826.25,5.24,IF(AJ33&gt;0,3.7,0))))))))*$S$7</f>
        <v>0</v>
      </c>
    </row>
    <row r="34" spans="1:39" ht="26.1" customHeight="1" x14ac:dyDescent="0.2">
      <c r="A34" s="268" t="s">
        <v>101</v>
      </c>
      <c r="B34" s="269"/>
      <c r="C34" s="270"/>
      <c r="D34" s="255">
        <f>IF(OR(Calculations!$G$4&gt;0,Calculations!$G$5&gt;0),ROUND(AG34+AH34,2),0)</f>
        <v>0</v>
      </c>
      <c r="E34" s="256"/>
      <c r="F34" s="257">
        <f>A103</f>
        <v>0</v>
      </c>
      <c r="G34" s="258"/>
      <c r="H34" s="259">
        <f t="shared" si="0"/>
        <v>0</v>
      </c>
      <c r="I34" s="260"/>
      <c r="J34" s="261"/>
      <c r="K34" s="255">
        <f>ROUND(IF(Calculations!$G$4&gt;0,AK34,IF(Calculations!$G$5&gt;0,SUM(AL34+AM34),0)),2)</f>
        <v>0</v>
      </c>
      <c r="L34" s="256"/>
      <c r="M34" s="257">
        <f>C103</f>
        <v>0</v>
      </c>
      <c r="N34" s="258"/>
      <c r="O34" s="259">
        <f t="shared" si="1"/>
        <v>0</v>
      </c>
      <c r="P34" s="260"/>
      <c r="Q34" s="261"/>
      <c r="R34" s="57">
        <f>ROUND(F97,2)</f>
        <v>0</v>
      </c>
      <c r="S34" s="58"/>
      <c r="T34" s="59">
        <f>G96</f>
        <v>0</v>
      </c>
      <c r="U34" s="58"/>
      <c r="V34" s="59">
        <f>G98</f>
        <v>0</v>
      </c>
      <c r="W34" s="58"/>
      <c r="X34" s="60">
        <f t="shared" si="2"/>
        <v>0</v>
      </c>
      <c r="Y34" s="61"/>
      <c r="Z34" s="255">
        <f>H103</f>
        <v>0</v>
      </c>
      <c r="AA34" s="256"/>
      <c r="AB34" s="62">
        <f>E101</f>
        <v>0</v>
      </c>
      <c r="AC34" s="63">
        <f>E102</f>
        <v>0</v>
      </c>
      <c r="AD34" s="64">
        <f>E103</f>
        <v>0</v>
      </c>
      <c r="AE34" s="250"/>
      <c r="AF34" s="251"/>
      <c r="AG34" s="65">
        <f t="shared" si="9"/>
        <v>0</v>
      </c>
      <c r="AH34" s="65">
        <f t="shared" si="10"/>
        <v>0</v>
      </c>
      <c r="AI34" s="66">
        <f t="shared" si="12"/>
        <v>45500</v>
      </c>
      <c r="AJ34" s="67">
        <f>AI34-D7</f>
        <v>45500</v>
      </c>
      <c r="AK34" s="68">
        <f t="shared" si="11"/>
        <v>0</v>
      </c>
      <c r="AL34" s="65">
        <f t="shared" si="13"/>
        <v>0</v>
      </c>
      <c r="AM34" s="65">
        <f t="shared" si="14"/>
        <v>0</v>
      </c>
    </row>
    <row r="35" spans="1:39" ht="26.1" customHeight="1" x14ac:dyDescent="0.2">
      <c r="A35" s="252" t="s">
        <v>102</v>
      </c>
      <c r="B35" s="253"/>
      <c r="C35" s="254"/>
      <c r="D35" s="255">
        <f>IF(OR(Calculations!$G$4&gt;0,Calculations!$G$5&gt;0),ROUND(AG35+AH35,2),0)</f>
        <v>0</v>
      </c>
      <c r="E35" s="256"/>
      <c r="F35" s="257">
        <f>I103</f>
        <v>0</v>
      </c>
      <c r="G35" s="258"/>
      <c r="H35" s="259">
        <f t="shared" si="0"/>
        <v>0</v>
      </c>
      <c r="I35" s="260"/>
      <c r="J35" s="261"/>
      <c r="K35" s="255">
        <f>ROUND(IF(Calculations!$G$4&gt;0,AK35,IF(Calculations!$G$5&gt;0,SUM(AL35+AM35),0)),2)</f>
        <v>0</v>
      </c>
      <c r="L35" s="256"/>
      <c r="M35" s="257">
        <f>K103</f>
        <v>0</v>
      </c>
      <c r="N35" s="258"/>
      <c r="O35" s="259">
        <f t="shared" si="1"/>
        <v>0</v>
      </c>
      <c r="P35" s="260"/>
      <c r="Q35" s="261"/>
      <c r="R35" s="57">
        <f>ROUND(N97,2)</f>
        <v>0</v>
      </c>
      <c r="S35" s="58"/>
      <c r="T35" s="59">
        <f>O96</f>
        <v>0</v>
      </c>
      <c r="U35" s="58"/>
      <c r="V35" s="59">
        <f>O98</f>
        <v>0</v>
      </c>
      <c r="W35" s="58"/>
      <c r="X35" s="60">
        <f t="shared" si="2"/>
        <v>0</v>
      </c>
      <c r="Y35" s="61"/>
      <c r="Z35" s="255">
        <f>P103</f>
        <v>0</v>
      </c>
      <c r="AA35" s="256"/>
      <c r="AB35" s="62">
        <f>M101</f>
        <v>0</v>
      </c>
      <c r="AC35" s="63">
        <f>M102</f>
        <v>0</v>
      </c>
      <c r="AD35" s="64">
        <f>M103</f>
        <v>0</v>
      </c>
      <c r="AE35" s="250"/>
      <c r="AF35" s="251"/>
      <c r="AG35" s="65">
        <f t="shared" si="9"/>
        <v>0</v>
      </c>
      <c r="AH35" s="65">
        <f t="shared" si="10"/>
        <v>0</v>
      </c>
      <c r="AI35" s="66">
        <f t="shared" si="12"/>
        <v>45514</v>
      </c>
      <c r="AJ35" s="67">
        <f>AI35-D7</f>
        <v>45514</v>
      </c>
      <c r="AK35" s="68">
        <f t="shared" si="11"/>
        <v>0</v>
      </c>
      <c r="AL35" s="65">
        <f t="shared" si="13"/>
        <v>0</v>
      </c>
      <c r="AM35" s="65">
        <f t="shared" si="14"/>
        <v>0</v>
      </c>
    </row>
    <row r="36" spans="1:39" ht="26.1" customHeight="1" x14ac:dyDescent="0.2">
      <c r="A36" s="268" t="s">
        <v>103</v>
      </c>
      <c r="B36" s="269"/>
      <c r="C36" s="270"/>
      <c r="D36" s="255">
        <f>IF(OR(Calculations!$G$4&gt;0,Calculations!$G$5&gt;0),ROUND(AG36+AH36,2),0)</f>
        <v>0</v>
      </c>
      <c r="E36" s="256"/>
      <c r="F36" s="257">
        <f>Q103</f>
        <v>0</v>
      </c>
      <c r="G36" s="258"/>
      <c r="H36" s="259">
        <f t="shared" si="0"/>
        <v>0</v>
      </c>
      <c r="I36" s="260"/>
      <c r="J36" s="261"/>
      <c r="K36" s="255">
        <f>ROUND(IF(Calculations!$G$4&gt;0,AK36,IF(Calculations!$G$5&gt;0,SUM(AL36+AM36),0)),2)</f>
        <v>0</v>
      </c>
      <c r="L36" s="256"/>
      <c r="M36" s="257">
        <f>S103</f>
        <v>0</v>
      </c>
      <c r="N36" s="258"/>
      <c r="O36" s="259">
        <f t="shared" si="1"/>
        <v>0</v>
      </c>
      <c r="P36" s="260"/>
      <c r="Q36" s="261"/>
      <c r="R36" s="57">
        <f>ROUND(V97,2)</f>
        <v>0</v>
      </c>
      <c r="S36" s="58"/>
      <c r="T36" s="59">
        <f>W96</f>
        <v>0</v>
      </c>
      <c r="U36" s="58"/>
      <c r="V36" s="59">
        <f>W98</f>
        <v>0</v>
      </c>
      <c r="W36" s="58"/>
      <c r="X36" s="60">
        <f t="shared" si="2"/>
        <v>0</v>
      </c>
      <c r="Y36" s="61"/>
      <c r="Z36" s="255">
        <f>X103</f>
        <v>0</v>
      </c>
      <c r="AA36" s="256"/>
      <c r="AB36" s="62">
        <f>U101</f>
        <v>0</v>
      </c>
      <c r="AC36" s="63">
        <f>U102</f>
        <v>0</v>
      </c>
      <c r="AD36" s="64">
        <f>U103</f>
        <v>0</v>
      </c>
      <c r="AE36" s="250"/>
      <c r="AF36" s="251"/>
      <c r="AG36" s="65">
        <f t="shared" si="9"/>
        <v>0</v>
      </c>
      <c r="AH36" s="65">
        <f t="shared" si="10"/>
        <v>0</v>
      </c>
      <c r="AI36" s="66">
        <f t="shared" si="12"/>
        <v>45528</v>
      </c>
      <c r="AJ36" s="67">
        <f>AI36-D7</f>
        <v>45528</v>
      </c>
      <c r="AK36" s="68">
        <f t="shared" si="11"/>
        <v>0</v>
      </c>
      <c r="AL36" s="65">
        <f t="shared" si="13"/>
        <v>0</v>
      </c>
      <c r="AM36" s="65">
        <f t="shared" si="14"/>
        <v>0</v>
      </c>
    </row>
    <row r="37" spans="1:39" ht="26.1" customHeight="1" x14ac:dyDescent="0.2">
      <c r="A37" s="252" t="s">
        <v>104</v>
      </c>
      <c r="B37" s="253"/>
      <c r="C37" s="254"/>
      <c r="D37" s="255">
        <f>IF(OR(Calculations!$G$4&gt;0,Calculations!$G$5&gt;0),ROUND(AG37+AH37,2),0)</f>
        <v>0</v>
      </c>
      <c r="E37" s="256"/>
      <c r="F37" s="257">
        <f>Y103</f>
        <v>0</v>
      </c>
      <c r="G37" s="258"/>
      <c r="H37" s="259">
        <f t="shared" si="0"/>
        <v>0</v>
      </c>
      <c r="I37" s="260"/>
      <c r="J37" s="261"/>
      <c r="K37" s="255">
        <f>ROUND(IF(Calculations!$G$4&gt;0,AK37,IF(Calculations!$G$5&gt;0,SUM(AL37+AM37),0)),2)</f>
        <v>0</v>
      </c>
      <c r="L37" s="256"/>
      <c r="M37" s="257">
        <f>AA103</f>
        <v>0</v>
      </c>
      <c r="N37" s="258"/>
      <c r="O37" s="259">
        <f t="shared" si="1"/>
        <v>0</v>
      </c>
      <c r="P37" s="260"/>
      <c r="Q37" s="261"/>
      <c r="R37" s="57">
        <f>ROUND(AD97,2)</f>
        <v>0</v>
      </c>
      <c r="S37" s="58"/>
      <c r="T37" s="59">
        <f>AE96</f>
        <v>0</v>
      </c>
      <c r="U37" s="58"/>
      <c r="V37" s="59">
        <f>AE98</f>
        <v>0</v>
      </c>
      <c r="W37" s="58"/>
      <c r="X37" s="60">
        <f t="shared" si="2"/>
        <v>0</v>
      </c>
      <c r="Y37" s="61"/>
      <c r="Z37" s="255">
        <f>AF103</f>
        <v>0</v>
      </c>
      <c r="AA37" s="256"/>
      <c r="AB37" s="62">
        <f>AC101</f>
        <v>0</v>
      </c>
      <c r="AC37" s="63">
        <f>AC102</f>
        <v>0</v>
      </c>
      <c r="AD37" s="64">
        <f>AC103</f>
        <v>0</v>
      </c>
      <c r="AE37" s="250"/>
      <c r="AF37" s="251"/>
      <c r="AG37" s="65">
        <f t="shared" si="9"/>
        <v>0</v>
      </c>
      <c r="AH37" s="65">
        <f t="shared" si="10"/>
        <v>0</v>
      </c>
      <c r="AI37" s="66">
        <f t="shared" si="12"/>
        <v>45542</v>
      </c>
      <c r="AJ37" s="67">
        <f>AI37-D7</f>
        <v>45542</v>
      </c>
      <c r="AK37" s="68">
        <f t="shared" si="11"/>
        <v>0</v>
      </c>
      <c r="AL37" s="65">
        <f t="shared" si="13"/>
        <v>0</v>
      </c>
      <c r="AM37" s="65">
        <f t="shared" si="14"/>
        <v>0</v>
      </c>
    </row>
    <row r="38" spans="1:39" ht="26.1" customHeight="1" x14ac:dyDescent="0.2">
      <c r="A38" s="268" t="s">
        <v>105</v>
      </c>
      <c r="B38" s="269"/>
      <c r="C38" s="270"/>
      <c r="D38" s="255">
        <f>IF(OR(Calculations!$G$4&gt;0,Calculations!$G$5&gt;0),ROUND(AG38+AH38,2),0)</f>
        <v>0</v>
      </c>
      <c r="E38" s="256"/>
      <c r="F38" s="257">
        <f>A114</f>
        <v>0</v>
      </c>
      <c r="G38" s="258"/>
      <c r="H38" s="259">
        <f t="shared" si="0"/>
        <v>0</v>
      </c>
      <c r="I38" s="260"/>
      <c r="J38" s="261"/>
      <c r="K38" s="255">
        <f>ROUND(IF(Calculations!$G$4&gt;0,AK38,IF(Calculations!$G$5&gt;0,SUM(AL38+AM38),0)),2)</f>
        <v>0</v>
      </c>
      <c r="L38" s="256"/>
      <c r="M38" s="257">
        <f>C114</f>
        <v>0</v>
      </c>
      <c r="N38" s="258"/>
      <c r="O38" s="259">
        <f t="shared" si="1"/>
        <v>0</v>
      </c>
      <c r="P38" s="260"/>
      <c r="Q38" s="261"/>
      <c r="R38" s="57">
        <f>ROUND(F108,2)</f>
        <v>0</v>
      </c>
      <c r="S38" s="58"/>
      <c r="T38" s="59">
        <f>G107</f>
        <v>0</v>
      </c>
      <c r="U38" s="58"/>
      <c r="V38" s="59">
        <f>G109</f>
        <v>0</v>
      </c>
      <c r="W38" s="58"/>
      <c r="X38" s="60">
        <f t="shared" si="2"/>
        <v>0</v>
      </c>
      <c r="Y38" s="61"/>
      <c r="Z38" s="255">
        <f>H114</f>
        <v>0</v>
      </c>
      <c r="AA38" s="256"/>
      <c r="AB38" s="62">
        <f>E112</f>
        <v>0</v>
      </c>
      <c r="AC38" s="63">
        <f>E113</f>
        <v>0</v>
      </c>
      <c r="AD38" s="64">
        <f>E114</f>
        <v>0</v>
      </c>
      <c r="AE38" s="250"/>
      <c r="AF38" s="251"/>
      <c r="AG38" s="65">
        <f t="shared" si="9"/>
        <v>0</v>
      </c>
      <c r="AH38" s="65">
        <f t="shared" si="10"/>
        <v>0</v>
      </c>
      <c r="AI38" s="66">
        <f>AI37+14</f>
        <v>45556</v>
      </c>
      <c r="AJ38" s="67">
        <f>AI38-D7</f>
        <v>45556</v>
      </c>
      <c r="AK38" s="68">
        <f t="shared" si="11"/>
        <v>0</v>
      </c>
      <c r="AL38" s="65">
        <f t="shared" si="13"/>
        <v>0</v>
      </c>
      <c r="AM38" s="65">
        <f t="shared" si="14"/>
        <v>0</v>
      </c>
    </row>
    <row r="39" spans="1:39" ht="26.1" customHeight="1" x14ac:dyDescent="0.2">
      <c r="A39" s="252" t="s">
        <v>106</v>
      </c>
      <c r="B39" s="253"/>
      <c r="C39" s="254"/>
      <c r="D39" s="255">
        <f>IF(OR(Calculations!$G$4&gt;0,Calculations!$G$5&gt;0),ROUND(AG39+AH39,2),0)</f>
        <v>0</v>
      </c>
      <c r="E39" s="256"/>
      <c r="F39" s="257">
        <f>I114</f>
        <v>0</v>
      </c>
      <c r="G39" s="258"/>
      <c r="H39" s="259">
        <f t="shared" si="0"/>
        <v>0</v>
      </c>
      <c r="I39" s="260"/>
      <c r="J39" s="261"/>
      <c r="K39" s="255">
        <f>ROUND(IF(Calculations!$G$4&gt;0,AK39,IF(Calculations!$G$5&gt;0,SUM(AL39+AM39),0)),2)</f>
        <v>0</v>
      </c>
      <c r="L39" s="256"/>
      <c r="M39" s="257">
        <f>K114</f>
        <v>0</v>
      </c>
      <c r="N39" s="258"/>
      <c r="O39" s="259">
        <f t="shared" si="1"/>
        <v>0</v>
      </c>
      <c r="P39" s="260"/>
      <c r="Q39" s="261"/>
      <c r="R39" s="57">
        <f>ROUND(N108,2)</f>
        <v>0</v>
      </c>
      <c r="S39" s="58"/>
      <c r="T39" s="59">
        <f>O107</f>
        <v>0</v>
      </c>
      <c r="U39" s="58"/>
      <c r="V39" s="59">
        <f>O109</f>
        <v>0</v>
      </c>
      <c r="W39" s="58"/>
      <c r="X39" s="60">
        <f t="shared" si="2"/>
        <v>0</v>
      </c>
      <c r="Y39" s="61"/>
      <c r="Z39" s="255">
        <f>P114</f>
        <v>0</v>
      </c>
      <c r="AA39" s="256"/>
      <c r="AB39" s="62">
        <f>M112</f>
        <v>0</v>
      </c>
      <c r="AC39" s="63">
        <f>M113</f>
        <v>0</v>
      </c>
      <c r="AD39" s="64">
        <f>M114</f>
        <v>0</v>
      </c>
      <c r="AE39" s="250"/>
      <c r="AF39" s="251"/>
      <c r="AG39" s="65">
        <f t="shared" si="9"/>
        <v>0</v>
      </c>
      <c r="AH39" s="65">
        <f t="shared" si="10"/>
        <v>0</v>
      </c>
      <c r="AI39" s="66">
        <f t="shared" si="12"/>
        <v>45570</v>
      </c>
      <c r="AJ39" s="67">
        <f>AI39-D7</f>
        <v>45570</v>
      </c>
      <c r="AK39" s="68">
        <f t="shared" si="11"/>
        <v>0</v>
      </c>
      <c r="AL39" s="65">
        <f t="shared" si="13"/>
        <v>0</v>
      </c>
      <c r="AM39" s="65">
        <f t="shared" si="14"/>
        <v>0</v>
      </c>
    </row>
    <row r="40" spans="1:39" ht="26.1" customHeight="1" x14ac:dyDescent="0.2">
      <c r="A40" s="268" t="s">
        <v>107</v>
      </c>
      <c r="B40" s="269"/>
      <c r="C40" s="270"/>
      <c r="D40" s="255">
        <f>IF(OR(Calculations!$G$4&gt;0,Calculations!$G$5&gt;0),ROUND(AG40+AH40,2),0)</f>
        <v>0</v>
      </c>
      <c r="E40" s="256"/>
      <c r="F40" s="257">
        <f>Q114</f>
        <v>0</v>
      </c>
      <c r="G40" s="258"/>
      <c r="H40" s="259">
        <f t="shared" si="0"/>
        <v>0</v>
      </c>
      <c r="I40" s="260"/>
      <c r="J40" s="261"/>
      <c r="K40" s="255">
        <f>ROUND(IF(Calculations!$G$4&gt;0,AK40,IF(Calculations!$G$5&gt;0,SUM(AL40+AM40),0)),2)</f>
        <v>0</v>
      </c>
      <c r="L40" s="256"/>
      <c r="M40" s="257">
        <f>S114</f>
        <v>0</v>
      </c>
      <c r="N40" s="258"/>
      <c r="O40" s="259">
        <f t="shared" si="1"/>
        <v>0</v>
      </c>
      <c r="P40" s="260"/>
      <c r="Q40" s="261"/>
      <c r="R40" s="57">
        <f>ROUND(V108,2)</f>
        <v>0</v>
      </c>
      <c r="S40" s="58"/>
      <c r="T40" s="59">
        <f>W107</f>
        <v>0</v>
      </c>
      <c r="U40" s="58"/>
      <c r="V40" s="59">
        <f>W109</f>
        <v>0</v>
      </c>
      <c r="W40" s="58"/>
      <c r="X40" s="60">
        <f t="shared" si="2"/>
        <v>0</v>
      </c>
      <c r="Y40" s="61"/>
      <c r="Z40" s="255">
        <f>X114</f>
        <v>0</v>
      </c>
      <c r="AA40" s="256"/>
      <c r="AB40" s="62">
        <f>U112</f>
        <v>0</v>
      </c>
      <c r="AC40" s="63">
        <f>U113</f>
        <v>0</v>
      </c>
      <c r="AD40" s="64">
        <f>U114</f>
        <v>0</v>
      </c>
      <c r="AE40" s="250"/>
      <c r="AF40" s="251"/>
      <c r="AG40" s="65">
        <f t="shared" si="9"/>
        <v>0</v>
      </c>
      <c r="AH40" s="65">
        <f t="shared" si="10"/>
        <v>0</v>
      </c>
      <c r="AI40" s="66">
        <f t="shared" si="12"/>
        <v>45584</v>
      </c>
      <c r="AJ40" s="67">
        <f>AI40-D7</f>
        <v>45584</v>
      </c>
      <c r="AK40" s="68">
        <f t="shared" si="11"/>
        <v>0</v>
      </c>
      <c r="AL40" s="65">
        <f t="shared" si="13"/>
        <v>0</v>
      </c>
      <c r="AM40" s="65">
        <f t="shared" si="14"/>
        <v>0</v>
      </c>
    </row>
    <row r="41" spans="1:39" ht="26.1" customHeight="1" x14ac:dyDescent="0.2">
      <c r="A41" s="252" t="s">
        <v>108</v>
      </c>
      <c r="B41" s="253"/>
      <c r="C41" s="254"/>
      <c r="D41" s="255">
        <f>IF(OR(Calculations!$G$4&gt;0,Calculations!$G$5&gt;0),ROUND(AG41+AH41,2),0)</f>
        <v>0</v>
      </c>
      <c r="E41" s="256"/>
      <c r="F41" s="257">
        <f>Y114</f>
        <v>0</v>
      </c>
      <c r="G41" s="258"/>
      <c r="H41" s="259">
        <f t="shared" si="0"/>
        <v>0</v>
      </c>
      <c r="I41" s="260"/>
      <c r="J41" s="261"/>
      <c r="K41" s="255">
        <f>ROUND(IF(Calculations!$G$4&gt;0,AK41,IF(Calculations!$G$5&gt;0,SUM(AL41+AM41),0)),2)</f>
        <v>0</v>
      </c>
      <c r="L41" s="256"/>
      <c r="M41" s="257">
        <f>AA114</f>
        <v>0</v>
      </c>
      <c r="N41" s="258"/>
      <c r="O41" s="259">
        <f t="shared" si="1"/>
        <v>0</v>
      </c>
      <c r="P41" s="260"/>
      <c r="Q41" s="261"/>
      <c r="R41" s="57">
        <f>ROUND(V109,2)</f>
        <v>0</v>
      </c>
      <c r="S41" s="58"/>
      <c r="T41" s="59">
        <f>AE107</f>
        <v>0</v>
      </c>
      <c r="U41" s="58"/>
      <c r="V41" s="59">
        <f>W110</f>
        <v>0</v>
      </c>
      <c r="W41" s="58"/>
      <c r="X41" s="60">
        <f t="shared" si="2"/>
        <v>0</v>
      </c>
      <c r="Y41" s="61"/>
      <c r="Z41" s="255">
        <f>AF115</f>
        <v>0</v>
      </c>
      <c r="AA41" s="256"/>
      <c r="AB41" s="62">
        <f>AC112</f>
        <v>0</v>
      </c>
      <c r="AC41" s="63">
        <f>U114</f>
        <v>0</v>
      </c>
      <c r="AD41" s="64">
        <f>U115</f>
        <v>0</v>
      </c>
      <c r="AE41" s="250"/>
      <c r="AF41" s="251"/>
      <c r="AG41" s="65">
        <f>(IF(AJ41&gt;5478.75,7.7,IF(AJ41&gt;5113.5,7.39,IF(AJ41&gt;4748.25,7.08,IF(AJ41&gt;4383,6.77,IF(AJ41&gt;4017.75,6.47,IF(AJ41&gt;3652.5,6.16,IF(AJ41&gt;3287.25,5.85,0))))))))*$S$7</f>
        <v>0</v>
      </c>
      <c r="AH41" s="65">
        <f t="shared" si="10"/>
        <v>0</v>
      </c>
      <c r="AI41" s="66">
        <f t="shared" si="12"/>
        <v>45598</v>
      </c>
      <c r="AJ41" s="67">
        <f>AI41-D7</f>
        <v>45598</v>
      </c>
      <c r="AK41" s="68">
        <f t="shared" si="11"/>
        <v>0</v>
      </c>
      <c r="AL41" s="65">
        <f t="shared" si="13"/>
        <v>0</v>
      </c>
      <c r="AM41" s="65">
        <f t="shared" si="14"/>
        <v>0</v>
      </c>
    </row>
    <row r="42" spans="1:39" ht="26.1" customHeight="1" x14ac:dyDescent="0.2">
      <c r="A42" s="262" t="s">
        <v>109</v>
      </c>
      <c r="B42" s="263"/>
      <c r="C42" s="264"/>
      <c r="D42" s="255">
        <f>IF(OR(Calculations!$G$4&gt;0,Calculations!$G$5&gt;0),ROUND(AG42+AH42,2),0)</f>
        <v>0</v>
      </c>
      <c r="E42" s="256"/>
      <c r="F42" s="257">
        <f>A125</f>
        <v>0</v>
      </c>
      <c r="G42" s="258"/>
      <c r="H42" s="259">
        <f>SUM(H41+D42-F42)</f>
        <v>0</v>
      </c>
      <c r="I42" s="260"/>
      <c r="J42" s="261"/>
      <c r="K42" s="255">
        <f>ROUND(IF(Calculations!$G$4&gt;0,AK42,IF(Calculations!$G$5&gt;0,SUM(AL42+AM42),0)),2)</f>
        <v>0</v>
      </c>
      <c r="L42" s="256"/>
      <c r="M42" s="257">
        <f>C125</f>
        <v>0</v>
      </c>
      <c r="N42" s="258"/>
      <c r="O42" s="259">
        <f>SUM(O41+K42-M42)</f>
        <v>0</v>
      </c>
      <c r="P42" s="260"/>
      <c r="Q42" s="261"/>
      <c r="R42" s="57">
        <f>ROUND(F119,2)</f>
        <v>0</v>
      </c>
      <c r="S42" s="58"/>
      <c r="T42" s="59">
        <f>G118</f>
        <v>0</v>
      </c>
      <c r="U42" s="58"/>
      <c r="V42" s="59">
        <f>G120</f>
        <v>0</v>
      </c>
      <c r="W42" s="58"/>
      <c r="X42" s="60">
        <f>SUM(X41,R42-T42-V42)</f>
        <v>0</v>
      </c>
      <c r="Y42" s="61"/>
      <c r="Z42" s="255">
        <f>H125</f>
        <v>0</v>
      </c>
      <c r="AA42" s="256"/>
      <c r="AB42" s="62">
        <f>E123</f>
        <v>0</v>
      </c>
      <c r="AC42" s="63">
        <f>E124</f>
        <v>0</v>
      </c>
      <c r="AD42" s="64">
        <f>E125</f>
        <v>0</v>
      </c>
      <c r="AE42" s="250"/>
      <c r="AF42" s="251"/>
      <c r="AG42" s="65">
        <f>(IF(AJ42&gt;5478.75,7.7,IF(AJ42&gt;5113.5,7.39,IF(AJ42&gt;4748.25,7.08,IF(AJ42&gt;4383,6.77,IF(AJ42&gt;4017.75,6.47,IF(AJ42&gt;3652.5,6.16,IF(AJ42&gt;3287.25,5.85,0))))))))*$S$7</f>
        <v>0</v>
      </c>
      <c r="AH42" s="65">
        <f t="shared" si="10"/>
        <v>0</v>
      </c>
      <c r="AI42" s="66">
        <f t="shared" si="12"/>
        <v>45612</v>
      </c>
      <c r="AJ42" s="67">
        <f>AI42-D7</f>
        <v>45612</v>
      </c>
      <c r="AK42" s="68">
        <f t="shared" si="11"/>
        <v>0</v>
      </c>
      <c r="AL42" s="65">
        <f t="shared" si="13"/>
        <v>0</v>
      </c>
      <c r="AM42" s="65">
        <f t="shared" si="14"/>
        <v>0</v>
      </c>
    </row>
    <row r="43" spans="1:39" ht="26.1" customHeight="1" x14ac:dyDescent="0.2">
      <c r="A43" s="292" t="s">
        <v>110</v>
      </c>
      <c r="B43" s="293"/>
      <c r="C43" s="294"/>
      <c r="D43" s="255">
        <f>IF(OR(Calculations!$G$4&gt;0,Calculations!$G$5&gt;0),ROUND(AG43+AG44+AG45+AG46+AG47+AG48+AH43+AH44+AH45+AH46+AH47+AH48,2),0)</f>
        <v>0</v>
      </c>
      <c r="E43" s="256"/>
      <c r="F43" s="257">
        <f>I125</f>
        <v>0</v>
      </c>
      <c r="G43" s="258"/>
      <c r="H43" s="259">
        <f>SUM(H42+D43-F43)</f>
        <v>0</v>
      </c>
      <c r="I43" s="260"/>
      <c r="J43" s="261"/>
      <c r="K43" s="255">
        <f>ROUND(IF(Calculations!$G$4&gt;0,SUM(AK43,AK44,AK45),IF(Calculations!$G$5&gt;0,SUM(AL43,AL44,AL45,AL46,AL48,AL47,AL49,AL50,AM43,AM44,AM45,AM46,AM47,AM48,AM49),0)),2)</f>
        <v>0</v>
      </c>
      <c r="L43" s="256"/>
      <c r="M43" s="257">
        <f>K125</f>
        <v>0</v>
      </c>
      <c r="N43" s="258"/>
      <c r="O43" s="259">
        <f>SUM(O42+K43-M43)</f>
        <v>0</v>
      </c>
      <c r="P43" s="260"/>
      <c r="Q43" s="261"/>
      <c r="R43" s="69">
        <f>ROUND(N119,2)</f>
        <v>0</v>
      </c>
      <c r="S43" s="70"/>
      <c r="T43" s="71">
        <f>O118</f>
        <v>0</v>
      </c>
      <c r="U43" s="70"/>
      <c r="V43" s="71">
        <f>O120</f>
        <v>0</v>
      </c>
      <c r="W43" s="70"/>
      <c r="X43" s="72">
        <f>SUM(X42,R43-T43-V43)</f>
        <v>0</v>
      </c>
      <c r="Y43" s="73"/>
      <c r="Z43" s="255">
        <f>P125</f>
        <v>0</v>
      </c>
      <c r="AA43" s="256"/>
      <c r="AB43" s="74">
        <f>M123</f>
        <v>0</v>
      </c>
      <c r="AC43" s="75">
        <f>M124</f>
        <v>0</v>
      </c>
      <c r="AD43" s="76">
        <f>M125</f>
        <v>0</v>
      </c>
      <c r="AE43" s="250"/>
      <c r="AF43" s="251"/>
      <c r="AG43" s="65">
        <f>(IF(AJ43&gt;5478.75,7.7,IF(AJ43&gt;5113.5,7.39,IF(AJ43&gt;4748.25,7.08,IF(AJ43&gt;4383,6.77,IF(AJ43&gt;4017.75,6.47,IF(AJ43&gt;3652.5,6.16,IF(AJ43&gt;3287.25,5.85,0))))))))*$S$7</f>
        <v>0</v>
      </c>
      <c r="AH43" s="65">
        <f t="shared" si="10"/>
        <v>0</v>
      </c>
      <c r="AI43" s="66">
        <f t="shared" si="12"/>
        <v>45626</v>
      </c>
      <c r="AJ43" s="67">
        <f>AI43-D7</f>
        <v>45626</v>
      </c>
      <c r="AK43" s="68">
        <f t="shared" si="11"/>
        <v>0</v>
      </c>
      <c r="AL43" s="65">
        <f t="shared" si="13"/>
        <v>0</v>
      </c>
      <c r="AM43" s="65">
        <f t="shared" si="14"/>
        <v>0</v>
      </c>
    </row>
    <row r="44" spans="1:39" x14ac:dyDescent="0.2">
      <c r="D44" s="303">
        <f>SUM(D14,D15,D16,D17,D18,D19,D20,D21,D22,D23,D24,D25,D26,D27,D32,D33,D34,D35,D36,D37,D38,D39,D40,D41,D42)</f>
        <v>0</v>
      </c>
      <c r="E44" s="303"/>
      <c r="K44" s="303">
        <f>SUM(K14,K15,K16,K17,K18,K19,K20,K21,K22,K23,K24,K25,K26,K27,K32,K33,K34,K35,K36,K37,K38,K39,K40,K41,K42)</f>
        <v>0</v>
      </c>
      <c r="L44" s="303"/>
      <c r="AG44" s="65"/>
      <c r="AH44" s="65"/>
      <c r="AI44" s="65"/>
      <c r="AJ44" s="65"/>
      <c r="AK44" s="68"/>
      <c r="AL44" s="65"/>
      <c r="AM44" s="65"/>
    </row>
    <row r="45" spans="1:39" x14ac:dyDescent="0.2">
      <c r="Q45" s="26"/>
      <c r="R45" s="37"/>
      <c r="S45" s="37"/>
      <c r="T45" s="37"/>
      <c r="U45" s="37"/>
      <c r="V45" s="37"/>
      <c r="W45" s="37"/>
      <c r="X45" s="37"/>
      <c r="Y45" s="37"/>
      <c r="Z45" s="37"/>
      <c r="AA45" s="37"/>
      <c r="AB45" s="85"/>
      <c r="AC45" s="37"/>
      <c r="AD45" s="37"/>
      <c r="AE45" s="37"/>
      <c r="AF45" s="37"/>
      <c r="AG45" s="65"/>
      <c r="AH45" s="65"/>
      <c r="AI45" s="65"/>
      <c r="AJ45" s="65"/>
      <c r="AK45" s="68"/>
      <c r="AL45" s="65"/>
      <c r="AM45" s="65"/>
    </row>
    <row r="46" spans="1:39" x14ac:dyDescent="0.2">
      <c r="Q46" s="26"/>
      <c r="R46" s="37"/>
      <c r="S46" s="37"/>
      <c r="T46" s="37"/>
      <c r="U46" s="37"/>
      <c r="V46" s="37"/>
      <c r="W46" s="37"/>
      <c r="X46" s="37"/>
      <c r="Y46" s="37"/>
      <c r="Z46" s="37"/>
      <c r="AB46" s="26"/>
      <c r="AC46" s="37"/>
      <c r="AD46" s="37"/>
      <c r="AE46" s="37"/>
      <c r="AF46" s="37"/>
      <c r="AG46" s="65"/>
      <c r="AH46" s="65"/>
      <c r="AJ46" s="65"/>
      <c r="AL46" s="65"/>
      <c r="AM46" s="65"/>
    </row>
    <row r="47" spans="1:39" ht="15.75" x14ac:dyDescent="0.2">
      <c r="A47" s="86">
        <f>$D$5</f>
        <v>0</v>
      </c>
      <c r="I47" s="87" t="s">
        <v>48</v>
      </c>
      <c r="J47" s="88"/>
      <c r="K47" s="88"/>
      <c r="L47" s="88"/>
      <c r="M47" s="88"/>
      <c r="N47" s="88"/>
      <c r="O47" s="89"/>
      <c r="P47" s="88"/>
      <c r="Q47" s="88"/>
      <c r="R47" s="88"/>
      <c r="S47" s="88"/>
      <c r="T47" s="88"/>
      <c r="U47" s="88"/>
      <c r="V47" s="88"/>
      <c r="W47" s="88"/>
      <c r="X47" s="88"/>
      <c r="Y47" s="88"/>
      <c r="Z47" s="88"/>
      <c r="AA47" s="88"/>
      <c r="AB47" s="88"/>
      <c r="AC47" s="88"/>
      <c r="AF47" s="90" t="s">
        <v>20</v>
      </c>
      <c r="AG47" s="65"/>
      <c r="AH47" s="65"/>
      <c r="AJ47" s="65"/>
      <c r="AL47" s="91"/>
      <c r="AM47" s="65"/>
    </row>
    <row r="48" spans="1:39" x14ac:dyDescent="0.2">
      <c r="A48" s="168" t="str">
        <f>A14</f>
        <v>B-01 
12/16 to 12/29</v>
      </c>
      <c r="B48" s="92"/>
      <c r="C48" s="92"/>
      <c r="D48" s="92"/>
      <c r="E48" s="93" t="s">
        <v>21</v>
      </c>
      <c r="F48" s="94"/>
      <c r="G48" s="304" t="s">
        <v>22</v>
      </c>
      <c r="H48" s="305"/>
      <c r="I48" s="168" t="str">
        <f>A15</f>
        <v>B-02 
12/30 to 1/12</v>
      </c>
      <c r="J48" s="92"/>
      <c r="K48" s="92"/>
      <c r="L48" s="92"/>
      <c r="M48" s="93" t="s">
        <v>21</v>
      </c>
      <c r="N48" s="94"/>
      <c r="O48" s="304" t="s">
        <v>22</v>
      </c>
      <c r="P48" s="305"/>
      <c r="Q48" s="168" t="str">
        <f>A16</f>
        <v>B-03 
1/13 to 1/26</v>
      </c>
      <c r="R48" s="92"/>
      <c r="S48" s="92"/>
      <c r="T48" s="92"/>
      <c r="U48" s="93" t="s">
        <v>21</v>
      </c>
      <c r="V48" s="94"/>
      <c r="W48" s="304" t="s">
        <v>22</v>
      </c>
      <c r="X48" s="305"/>
      <c r="Y48" s="168" t="str">
        <f>A17</f>
        <v>B-04 
1/27 to 2/9</v>
      </c>
      <c r="Z48" s="92"/>
      <c r="AA48" s="92"/>
      <c r="AB48" s="92"/>
      <c r="AC48" s="93" t="s">
        <v>21</v>
      </c>
      <c r="AD48" s="94"/>
      <c r="AE48" s="304" t="s">
        <v>22</v>
      </c>
      <c r="AF48" s="306"/>
      <c r="AG48" s="65"/>
      <c r="AH48" s="65"/>
      <c r="AJ48" s="65"/>
      <c r="AL48" s="91"/>
      <c r="AM48" s="65"/>
    </row>
    <row r="49" spans="1:40" x14ac:dyDescent="0.2">
      <c r="A49" s="95" t="s">
        <v>23</v>
      </c>
      <c r="B49" s="96"/>
      <c r="C49" s="97" t="s">
        <v>24</v>
      </c>
      <c r="D49" s="98"/>
      <c r="E49" s="99" t="s">
        <v>25</v>
      </c>
      <c r="F49" s="100"/>
      <c r="G49" s="172"/>
      <c r="H49" s="171"/>
      <c r="I49" s="95" t="s">
        <v>23</v>
      </c>
      <c r="J49" s="96"/>
      <c r="K49" s="97" t="s">
        <v>24</v>
      </c>
      <c r="L49" s="98"/>
      <c r="M49" s="99" t="s">
        <v>25</v>
      </c>
      <c r="N49" s="100"/>
      <c r="O49" s="101"/>
      <c r="P49" s="102"/>
      <c r="Q49" s="95" t="s">
        <v>23</v>
      </c>
      <c r="R49" s="96"/>
      <c r="S49" s="97" t="s">
        <v>24</v>
      </c>
      <c r="T49" s="98"/>
      <c r="U49" s="99" t="s">
        <v>25</v>
      </c>
      <c r="V49" s="100"/>
      <c r="W49" s="101"/>
      <c r="X49" s="102"/>
      <c r="Y49" s="95" t="s">
        <v>23</v>
      </c>
      <c r="Z49" s="96"/>
      <c r="AA49" s="97" t="s">
        <v>24</v>
      </c>
      <c r="AB49" s="98"/>
      <c r="AC49" s="99" t="s">
        <v>25</v>
      </c>
      <c r="AD49" s="100"/>
      <c r="AE49" s="101"/>
      <c r="AF49" s="103"/>
      <c r="AL49" s="65"/>
      <c r="AM49" s="65"/>
    </row>
    <row r="50" spans="1:40" x14ac:dyDescent="0.2">
      <c r="A50" s="104" t="s">
        <v>26</v>
      </c>
      <c r="B50" s="105" t="s">
        <v>27</v>
      </c>
      <c r="C50" s="21" t="s">
        <v>26</v>
      </c>
      <c r="D50" s="105" t="s">
        <v>27</v>
      </c>
      <c r="E50" s="106" t="s">
        <v>28</v>
      </c>
      <c r="F50" s="107"/>
      <c r="G50" s="295" t="s">
        <v>29</v>
      </c>
      <c r="H50" s="311"/>
      <c r="I50" s="104" t="s">
        <v>26</v>
      </c>
      <c r="J50" s="105" t="s">
        <v>27</v>
      </c>
      <c r="K50" s="21" t="s">
        <v>26</v>
      </c>
      <c r="L50" s="105" t="s">
        <v>27</v>
      </c>
      <c r="M50" s="106" t="s">
        <v>28</v>
      </c>
      <c r="N50" s="107"/>
      <c r="O50" s="295" t="s">
        <v>29</v>
      </c>
      <c r="P50" s="311"/>
      <c r="Q50" s="104" t="s">
        <v>26</v>
      </c>
      <c r="R50" s="105" t="s">
        <v>27</v>
      </c>
      <c r="S50" s="21" t="s">
        <v>26</v>
      </c>
      <c r="T50" s="105" t="s">
        <v>27</v>
      </c>
      <c r="U50" s="106" t="s">
        <v>28</v>
      </c>
      <c r="V50" s="107"/>
      <c r="W50" s="295" t="s">
        <v>29</v>
      </c>
      <c r="X50" s="311"/>
      <c r="Y50" s="104" t="s">
        <v>26</v>
      </c>
      <c r="Z50" s="105" t="s">
        <v>27</v>
      </c>
      <c r="AA50" s="21" t="s">
        <v>26</v>
      </c>
      <c r="AB50" s="105" t="s">
        <v>27</v>
      </c>
      <c r="AC50" s="106" t="s">
        <v>28</v>
      </c>
      <c r="AD50" s="107"/>
      <c r="AE50" s="295" t="s">
        <v>29</v>
      </c>
      <c r="AF50" s="296"/>
      <c r="AL50" s="65"/>
    </row>
    <row r="51" spans="1:40" x14ac:dyDescent="0.2">
      <c r="A51" s="108"/>
      <c r="B51" s="109"/>
      <c r="C51" s="110"/>
      <c r="D51" s="109"/>
      <c r="E51" s="111" t="s">
        <v>30</v>
      </c>
      <c r="F51" s="112"/>
      <c r="G51" s="297"/>
      <c r="H51" s="298"/>
      <c r="I51" s="113"/>
      <c r="J51" s="109"/>
      <c r="K51" s="110"/>
      <c r="L51" s="109"/>
      <c r="M51" s="111" t="s">
        <v>30</v>
      </c>
      <c r="N51" s="112"/>
      <c r="O51" s="297"/>
      <c r="P51" s="298"/>
      <c r="Q51" s="108"/>
      <c r="R51" s="109"/>
      <c r="S51" s="110"/>
      <c r="T51" s="109"/>
      <c r="U51" s="111" t="s">
        <v>30</v>
      </c>
      <c r="V51" s="112"/>
      <c r="W51" s="297"/>
      <c r="X51" s="298"/>
      <c r="Y51" s="108"/>
      <c r="Z51" s="109"/>
      <c r="AA51" s="110"/>
      <c r="AB51" s="109"/>
      <c r="AC51" s="111" t="s">
        <v>30</v>
      </c>
      <c r="AD51" s="112"/>
      <c r="AE51" s="297"/>
      <c r="AF51" s="301"/>
    </row>
    <row r="52" spans="1:40" x14ac:dyDescent="0.2">
      <c r="A52" s="108"/>
      <c r="B52" s="109"/>
      <c r="C52" s="110"/>
      <c r="D52" s="109"/>
      <c r="E52" s="114" t="s">
        <v>31</v>
      </c>
      <c r="F52" s="174">
        <f>SUM(F50:F51)</f>
        <v>0</v>
      </c>
      <c r="G52" s="299"/>
      <c r="H52" s="300"/>
      <c r="I52" s="108"/>
      <c r="J52" s="109"/>
      <c r="K52" s="110"/>
      <c r="L52" s="109"/>
      <c r="M52" s="114" t="s">
        <v>31</v>
      </c>
      <c r="N52" s="174">
        <f>SUM(N50:N51)</f>
        <v>0</v>
      </c>
      <c r="O52" s="299"/>
      <c r="P52" s="300"/>
      <c r="Q52" s="108"/>
      <c r="R52" s="109"/>
      <c r="S52" s="110"/>
      <c r="T52" s="109"/>
      <c r="U52" s="114" t="s">
        <v>31</v>
      </c>
      <c r="V52" s="174">
        <f>SUM(V50:V51)</f>
        <v>0</v>
      </c>
      <c r="W52" s="299"/>
      <c r="X52" s="300"/>
      <c r="Y52" s="108"/>
      <c r="Z52" s="109"/>
      <c r="AA52" s="110"/>
      <c r="AB52" s="109"/>
      <c r="AC52" s="114" t="s">
        <v>31</v>
      </c>
      <c r="AD52" s="174">
        <f>SUM(AD50:AD51)</f>
        <v>0</v>
      </c>
      <c r="AE52" s="299"/>
      <c r="AF52" s="302"/>
      <c r="AJ52" s="37"/>
      <c r="AK52" s="37"/>
      <c r="AL52" s="37"/>
      <c r="AM52" s="37"/>
      <c r="AN52" s="37"/>
    </row>
    <row r="53" spans="1:40" ht="13.5" thickBot="1" x14ac:dyDescent="0.25">
      <c r="A53" s="108"/>
      <c r="B53" s="109"/>
      <c r="C53" s="110"/>
      <c r="D53" s="109"/>
      <c r="E53" s="307" t="s">
        <v>32</v>
      </c>
      <c r="F53" s="308"/>
      <c r="G53" s="309">
        <f>IF(H49&gt;0,IF(G49&gt;0,SUM(F52-G51),SUM(X13,F52-G51)),0)</f>
        <v>0</v>
      </c>
      <c r="H53" s="310"/>
      <c r="I53" s="108"/>
      <c r="J53" s="109"/>
      <c r="K53" s="110"/>
      <c r="L53" s="109"/>
      <c r="M53" s="307" t="s">
        <v>32</v>
      </c>
      <c r="N53" s="308"/>
      <c r="O53" s="309">
        <f>IF(P49&gt;0,IF(O49&gt;0,SUM(N52-O51),SUM(X14,N52-O51)),0)</f>
        <v>0</v>
      </c>
      <c r="P53" s="310"/>
      <c r="Q53" s="108"/>
      <c r="R53" s="109"/>
      <c r="S53" s="110"/>
      <c r="T53" s="109"/>
      <c r="U53" s="307" t="s">
        <v>32</v>
      </c>
      <c r="V53" s="308"/>
      <c r="W53" s="309">
        <f>IF(X49&gt;0,IF(W49&gt;0,SUM(V52-W51),SUM(X15,V52-W51)),0)</f>
        <v>0</v>
      </c>
      <c r="X53" s="310"/>
      <c r="Y53" s="108"/>
      <c r="Z53" s="109"/>
      <c r="AA53" s="110"/>
      <c r="AB53" s="109"/>
      <c r="AC53" s="307" t="s">
        <v>32</v>
      </c>
      <c r="AD53" s="308"/>
      <c r="AE53" s="309">
        <f>IF(AF49&gt;0,IF(AE49&gt;0,SUM(AD52-AE51),SUM(X16,AD52-AE51)),0)</f>
        <v>0</v>
      </c>
      <c r="AF53" s="312"/>
      <c r="AJ53" s="37"/>
      <c r="AK53" s="15"/>
      <c r="AL53" s="15"/>
      <c r="AM53" s="15"/>
      <c r="AN53" s="37"/>
    </row>
    <row r="54" spans="1:40" x14ac:dyDescent="0.2">
      <c r="A54" s="108"/>
      <c r="B54" s="109"/>
      <c r="C54" s="110"/>
      <c r="D54" s="109"/>
      <c r="E54" s="115" t="s">
        <v>33</v>
      </c>
      <c r="F54" s="116"/>
      <c r="G54" s="117"/>
      <c r="H54" s="118"/>
      <c r="I54" s="108"/>
      <c r="J54" s="109"/>
      <c r="K54" s="110"/>
      <c r="L54" s="109"/>
      <c r="M54" s="115" t="s">
        <v>33</v>
      </c>
      <c r="N54" s="116"/>
      <c r="O54" s="117"/>
      <c r="P54" s="118"/>
      <c r="Q54" s="108"/>
      <c r="R54" s="109"/>
      <c r="S54" s="110"/>
      <c r="T54" s="109"/>
      <c r="U54" s="115" t="s">
        <v>33</v>
      </c>
      <c r="V54" s="116"/>
      <c r="W54" s="117"/>
      <c r="X54" s="118"/>
      <c r="Y54" s="108"/>
      <c r="Z54" s="109"/>
      <c r="AA54" s="110"/>
      <c r="AB54" s="109"/>
      <c r="AC54" s="115" t="s">
        <v>33</v>
      </c>
      <c r="AD54" s="116"/>
      <c r="AE54" s="117"/>
      <c r="AF54" s="119"/>
      <c r="AJ54" s="37"/>
      <c r="AK54" s="15"/>
      <c r="AL54" s="15"/>
      <c r="AM54" s="15"/>
      <c r="AN54" s="37"/>
    </row>
    <row r="55" spans="1:40" x14ac:dyDescent="0.2">
      <c r="A55" s="108"/>
      <c r="B55" s="109"/>
      <c r="C55" s="110"/>
      <c r="D55" s="109"/>
      <c r="E55" s="120" t="s">
        <v>34</v>
      </c>
      <c r="F55" s="121" t="s">
        <v>26</v>
      </c>
      <c r="G55" s="122" t="s">
        <v>27</v>
      </c>
      <c r="H55" s="123"/>
      <c r="I55" s="108"/>
      <c r="J55" s="109"/>
      <c r="K55" s="110"/>
      <c r="L55" s="109"/>
      <c r="M55" s="120" t="s">
        <v>34</v>
      </c>
      <c r="N55" s="121" t="s">
        <v>26</v>
      </c>
      <c r="O55" s="122" t="s">
        <v>27</v>
      </c>
      <c r="P55" s="123"/>
      <c r="Q55" s="108"/>
      <c r="R55" s="109"/>
      <c r="S55" s="110"/>
      <c r="T55" s="109"/>
      <c r="U55" s="120" t="s">
        <v>34</v>
      </c>
      <c r="V55" s="121" t="s">
        <v>26</v>
      </c>
      <c r="W55" s="122" t="s">
        <v>27</v>
      </c>
      <c r="X55" s="123"/>
      <c r="Y55" s="108"/>
      <c r="Z55" s="109"/>
      <c r="AA55" s="110"/>
      <c r="AB55" s="109"/>
      <c r="AC55" s="120" t="s">
        <v>34</v>
      </c>
      <c r="AD55" s="121" t="s">
        <v>26</v>
      </c>
      <c r="AE55" s="122" t="s">
        <v>27</v>
      </c>
      <c r="AF55" s="124"/>
      <c r="AJ55" s="37"/>
      <c r="AK55" s="15"/>
      <c r="AL55" s="15"/>
      <c r="AM55" s="15"/>
      <c r="AN55" s="37"/>
    </row>
    <row r="56" spans="1:40" x14ac:dyDescent="0.2">
      <c r="A56" s="108"/>
      <c r="B56" s="109"/>
      <c r="C56" s="110"/>
      <c r="D56" s="109"/>
      <c r="E56" s="125"/>
      <c r="F56" s="113"/>
      <c r="G56" s="126"/>
      <c r="H56" s="127"/>
      <c r="I56" s="108"/>
      <c r="J56" s="109"/>
      <c r="K56" s="110"/>
      <c r="L56" s="109"/>
      <c r="M56" s="125"/>
      <c r="N56" s="113"/>
      <c r="O56" s="128"/>
      <c r="P56" s="127"/>
      <c r="Q56" s="108"/>
      <c r="R56" s="109"/>
      <c r="S56" s="110"/>
      <c r="T56" s="109"/>
      <c r="U56" s="125"/>
      <c r="V56" s="113"/>
      <c r="W56" s="128"/>
      <c r="X56" s="127"/>
      <c r="Y56" s="108"/>
      <c r="Z56" s="109"/>
      <c r="AA56" s="110"/>
      <c r="AB56" s="109"/>
      <c r="AC56" s="125"/>
      <c r="AD56" s="113"/>
      <c r="AE56" s="128"/>
      <c r="AF56" s="129"/>
      <c r="AJ56" s="37"/>
      <c r="AK56" s="15"/>
      <c r="AL56" s="15"/>
      <c r="AM56" s="15"/>
      <c r="AN56" s="37"/>
    </row>
    <row r="57" spans="1:40" x14ac:dyDescent="0.2">
      <c r="A57" s="108"/>
      <c r="B57" s="109"/>
      <c r="C57" s="110"/>
      <c r="D57" s="109"/>
      <c r="E57" s="125"/>
      <c r="F57" s="113"/>
      <c r="G57" s="126"/>
      <c r="H57" s="130" t="s">
        <v>31</v>
      </c>
      <c r="I57" s="108"/>
      <c r="J57" s="109"/>
      <c r="K57" s="110"/>
      <c r="L57" s="109"/>
      <c r="M57" s="125"/>
      <c r="N57" s="113"/>
      <c r="O57" s="128"/>
      <c r="P57" s="130" t="s">
        <v>31</v>
      </c>
      <c r="Q57" s="108"/>
      <c r="R57" s="109"/>
      <c r="S57" s="110"/>
      <c r="T57" s="109"/>
      <c r="U57" s="125"/>
      <c r="V57" s="113"/>
      <c r="W57" s="128"/>
      <c r="X57" s="130" t="s">
        <v>31</v>
      </c>
      <c r="Y57" s="108"/>
      <c r="Z57" s="109"/>
      <c r="AA57" s="110"/>
      <c r="AB57" s="109"/>
      <c r="AC57" s="125"/>
      <c r="AD57" s="113"/>
      <c r="AE57" s="128"/>
      <c r="AF57" s="131" t="s">
        <v>31</v>
      </c>
      <c r="AJ57" s="37"/>
      <c r="AK57" s="132"/>
      <c r="AL57" s="15"/>
      <c r="AM57" s="15"/>
      <c r="AN57" s="37"/>
    </row>
    <row r="58" spans="1:40" ht="13.5" thickBot="1" x14ac:dyDescent="0.25">
      <c r="A58" s="175">
        <f>SUM(B51:B57)</f>
        <v>0</v>
      </c>
      <c r="B58" s="176"/>
      <c r="C58" s="177">
        <f>SUM(D51:D57)</f>
        <v>0</v>
      </c>
      <c r="D58" s="178"/>
      <c r="E58" s="133"/>
      <c r="F58" s="134"/>
      <c r="G58" s="135"/>
      <c r="H58" s="179">
        <f>SUM(G56:G58)</f>
        <v>0</v>
      </c>
      <c r="I58" s="180">
        <f>SUM(J51:J57)</f>
        <v>0</v>
      </c>
      <c r="J58" s="176"/>
      <c r="K58" s="177">
        <f>SUM(L51:L57)</f>
        <v>0</v>
      </c>
      <c r="L58" s="178"/>
      <c r="M58" s="133"/>
      <c r="N58" s="134"/>
      <c r="O58" s="136"/>
      <c r="P58" s="179">
        <f>SUM(O56:O58)</f>
        <v>0</v>
      </c>
      <c r="Q58" s="180">
        <f>SUM(R51:R57)</f>
        <v>0</v>
      </c>
      <c r="R58" s="176"/>
      <c r="S58" s="177">
        <f>SUM(T51:T57)</f>
        <v>0</v>
      </c>
      <c r="T58" s="178"/>
      <c r="U58" s="133"/>
      <c r="V58" s="134"/>
      <c r="W58" s="136"/>
      <c r="X58" s="179">
        <f>SUM(W56:W58)</f>
        <v>0</v>
      </c>
      <c r="Y58" s="180">
        <f>SUM(Z51:Z57)</f>
        <v>0</v>
      </c>
      <c r="Z58" s="176"/>
      <c r="AA58" s="177">
        <f>SUM(AB51:AB57)</f>
        <v>0</v>
      </c>
      <c r="AB58" s="178"/>
      <c r="AC58" s="133"/>
      <c r="AD58" s="134"/>
      <c r="AE58" s="136"/>
      <c r="AF58" s="181">
        <f>SUM(AE56:AE58)</f>
        <v>0</v>
      </c>
      <c r="AJ58" s="37"/>
      <c r="AK58" s="132"/>
      <c r="AL58" s="15"/>
      <c r="AM58" s="15"/>
      <c r="AN58" s="37"/>
    </row>
    <row r="59" spans="1:40" ht="13.5" thickTop="1" x14ac:dyDescent="0.2">
      <c r="A59" s="168" t="str">
        <f>A18</f>
        <v>B-05 
2/10 to 2/23</v>
      </c>
      <c r="B59" s="92"/>
      <c r="C59" s="92"/>
      <c r="D59" s="92"/>
      <c r="E59" s="93" t="s">
        <v>21</v>
      </c>
      <c r="F59" s="94"/>
      <c r="G59" s="313" t="s">
        <v>22</v>
      </c>
      <c r="H59" s="314"/>
      <c r="I59" s="168" t="str">
        <f>A19</f>
        <v>B-06 
2/24 to 3/8</v>
      </c>
      <c r="J59" s="92"/>
      <c r="K59" s="92"/>
      <c r="L59" s="92"/>
      <c r="M59" s="93" t="s">
        <v>21</v>
      </c>
      <c r="N59" s="94"/>
      <c r="O59" s="313" t="s">
        <v>22</v>
      </c>
      <c r="P59" s="314"/>
      <c r="Q59" s="168" t="str">
        <f>A20</f>
        <v>B-07 
3/9 to 3/22</v>
      </c>
      <c r="R59" s="92"/>
      <c r="S59" s="92"/>
      <c r="T59" s="92"/>
      <c r="U59" s="93" t="s">
        <v>21</v>
      </c>
      <c r="V59" s="94"/>
      <c r="W59" s="313" t="s">
        <v>22</v>
      </c>
      <c r="X59" s="314"/>
      <c r="Y59" s="168" t="str">
        <f>A21</f>
        <v>B-08 
3/23 to 4/5</v>
      </c>
      <c r="Z59" s="92"/>
      <c r="AA59" s="92"/>
      <c r="AB59" s="92"/>
      <c r="AC59" s="93" t="s">
        <v>21</v>
      </c>
      <c r="AD59" s="94"/>
      <c r="AE59" s="313" t="s">
        <v>22</v>
      </c>
      <c r="AF59" s="315"/>
      <c r="AJ59" s="37"/>
      <c r="AK59" s="132"/>
      <c r="AL59" s="15"/>
      <c r="AM59" s="15"/>
      <c r="AN59" s="37"/>
    </row>
    <row r="60" spans="1:40" x14ac:dyDescent="0.2">
      <c r="A60" s="95" t="s">
        <v>23</v>
      </c>
      <c r="B60" s="96"/>
      <c r="C60" s="97" t="s">
        <v>24</v>
      </c>
      <c r="D60" s="98"/>
      <c r="E60" s="99" t="s">
        <v>25</v>
      </c>
      <c r="F60" s="100"/>
      <c r="G60" s="101"/>
      <c r="H60" s="102"/>
      <c r="I60" s="95" t="s">
        <v>23</v>
      </c>
      <c r="J60" s="96"/>
      <c r="K60" s="97" t="s">
        <v>24</v>
      </c>
      <c r="L60" s="98"/>
      <c r="M60" s="99" t="s">
        <v>25</v>
      </c>
      <c r="N60" s="100"/>
      <c r="O60" s="101"/>
      <c r="P60" s="102"/>
      <c r="Q60" s="95" t="s">
        <v>23</v>
      </c>
      <c r="R60" s="96"/>
      <c r="S60" s="97" t="s">
        <v>24</v>
      </c>
      <c r="T60" s="98"/>
      <c r="U60" s="99" t="s">
        <v>25</v>
      </c>
      <c r="V60" s="100"/>
      <c r="W60" s="101"/>
      <c r="X60" s="102"/>
      <c r="Y60" s="95" t="s">
        <v>23</v>
      </c>
      <c r="Z60" s="96"/>
      <c r="AA60" s="97" t="s">
        <v>24</v>
      </c>
      <c r="AB60" s="98"/>
      <c r="AC60" s="99" t="s">
        <v>25</v>
      </c>
      <c r="AD60" s="100"/>
      <c r="AE60" s="101"/>
      <c r="AF60" s="103"/>
      <c r="AJ60" s="37"/>
      <c r="AK60" s="132"/>
      <c r="AL60" s="15"/>
      <c r="AM60" s="15"/>
      <c r="AN60" s="37"/>
    </row>
    <row r="61" spans="1:40" x14ac:dyDescent="0.2">
      <c r="A61" s="104" t="s">
        <v>26</v>
      </c>
      <c r="B61" s="105" t="s">
        <v>27</v>
      </c>
      <c r="C61" s="21" t="s">
        <v>26</v>
      </c>
      <c r="D61" s="105" t="s">
        <v>27</v>
      </c>
      <c r="E61" s="106" t="s">
        <v>28</v>
      </c>
      <c r="F61" s="107"/>
      <c r="G61" s="295" t="s">
        <v>29</v>
      </c>
      <c r="H61" s="311"/>
      <c r="I61" s="104" t="s">
        <v>26</v>
      </c>
      <c r="J61" s="105" t="s">
        <v>27</v>
      </c>
      <c r="K61" s="21" t="s">
        <v>26</v>
      </c>
      <c r="L61" s="105" t="s">
        <v>27</v>
      </c>
      <c r="M61" s="106" t="s">
        <v>28</v>
      </c>
      <c r="N61" s="107"/>
      <c r="O61" s="295" t="s">
        <v>29</v>
      </c>
      <c r="P61" s="311"/>
      <c r="Q61" s="104" t="s">
        <v>26</v>
      </c>
      <c r="R61" s="105" t="s">
        <v>27</v>
      </c>
      <c r="S61" s="21" t="s">
        <v>26</v>
      </c>
      <c r="T61" s="105" t="s">
        <v>27</v>
      </c>
      <c r="U61" s="106" t="s">
        <v>28</v>
      </c>
      <c r="V61" s="107"/>
      <c r="W61" s="295" t="s">
        <v>29</v>
      </c>
      <c r="X61" s="311"/>
      <c r="Y61" s="104" t="s">
        <v>26</v>
      </c>
      <c r="Z61" s="105" t="s">
        <v>27</v>
      </c>
      <c r="AA61" s="21" t="s">
        <v>26</v>
      </c>
      <c r="AB61" s="105" t="s">
        <v>27</v>
      </c>
      <c r="AC61" s="106" t="s">
        <v>28</v>
      </c>
      <c r="AD61" s="107"/>
      <c r="AE61" s="295" t="s">
        <v>29</v>
      </c>
      <c r="AF61" s="296"/>
      <c r="AJ61" s="37"/>
      <c r="AK61" s="132"/>
      <c r="AL61" s="15"/>
      <c r="AM61" s="132"/>
      <c r="AN61" s="37"/>
    </row>
    <row r="62" spans="1:40" x14ac:dyDescent="0.2">
      <c r="A62" s="108"/>
      <c r="B62" s="109"/>
      <c r="C62" s="110"/>
      <c r="D62" s="109"/>
      <c r="E62" s="111" t="s">
        <v>30</v>
      </c>
      <c r="F62" s="112"/>
      <c r="G62" s="297"/>
      <c r="H62" s="298"/>
      <c r="I62" s="108"/>
      <c r="J62" s="109"/>
      <c r="K62" s="110"/>
      <c r="L62" s="109"/>
      <c r="M62" s="111" t="s">
        <v>30</v>
      </c>
      <c r="N62" s="112"/>
      <c r="O62" s="297"/>
      <c r="P62" s="298"/>
      <c r="Q62" s="108"/>
      <c r="R62" s="109"/>
      <c r="S62" s="110"/>
      <c r="T62" s="109"/>
      <c r="U62" s="111" t="s">
        <v>30</v>
      </c>
      <c r="V62" s="112"/>
      <c r="W62" s="297"/>
      <c r="X62" s="298"/>
      <c r="Y62" s="108"/>
      <c r="Z62" s="109"/>
      <c r="AA62" s="110"/>
      <c r="AB62" s="109"/>
      <c r="AC62" s="111" t="s">
        <v>30</v>
      </c>
      <c r="AD62" s="112"/>
      <c r="AE62" s="297"/>
      <c r="AF62" s="301"/>
    </row>
    <row r="63" spans="1:40" x14ac:dyDescent="0.2">
      <c r="A63" s="108"/>
      <c r="B63" s="109"/>
      <c r="C63" s="110"/>
      <c r="D63" s="109"/>
      <c r="E63" s="114" t="s">
        <v>31</v>
      </c>
      <c r="F63" s="174">
        <f>SUM(F61:F62)</f>
        <v>0</v>
      </c>
      <c r="G63" s="299"/>
      <c r="H63" s="300"/>
      <c r="I63" s="108"/>
      <c r="J63" s="109"/>
      <c r="K63" s="110"/>
      <c r="L63" s="109"/>
      <c r="M63" s="114" t="s">
        <v>31</v>
      </c>
      <c r="N63" s="174">
        <f>SUM(N61:N62)</f>
        <v>0</v>
      </c>
      <c r="O63" s="299"/>
      <c r="P63" s="300"/>
      <c r="Q63" s="108"/>
      <c r="R63" s="109"/>
      <c r="S63" s="110"/>
      <c r="T63" s="109"/>
      <c r="U63" s="114" t="s">
        <v>31</v>
      </c>
      <c r="V63" s="174">
        <f>SUM(V61:V62)</f>
        <v>0</v>
      </c>
      <c r="W63" s="299"/>
      <c r="X63" s="300"/>
      <c r="Y63" s="108"/>
      <c r="Z63" s="109"/>
      <c r="AA63" s="110"/>
      <c r="AB63" s="109"/>
      <c r="AC63" s="114" t="s">
        <v>31</v>
      </c>
      <c r="AD63" s="174">
        <f>SUM(AD61:AD62)</f>
        <v>0</v>
      </c>
      <c r="AE63" s="299"/>
      <c r="AF63" s="302"/>
    </row>
    <row r="64" spans="1:40" ht="13.5" thickBot="1" x14ac:dyDescent="0.25">
      <c r="A64" s="108"/>
      <c r="B64" s="109"/>
      <c r="C64" s="110"/>
      <c r="D64" s="109"/>
      <c r="E64" s="307" t="s">
        <v>32</v>
      </c>
      <c r="F64" s="308"/>
      <c r="G64" s="309">
        <f>IF(H60&gt;0,IF(G60&gt;0,SUM(F63-G62),SUM(X17,F63-G62)),0)</f>
        <v>0</v>
      </c>
      <c r="H64" s="310"/>
      <c r="I64" s="108"/>
      <c r="J64" s="109"/>
      <c r="K64" s="110"/>
      <c r="L64" s="109"/>
      <c r="M64" s="307" t="s">
        <v>32</v>
      </c>
      <c r="N64" s="308"/>
      <c r="O64" s="309">
        <f>IF(P60&gt;0,IF(O60&gt;0,SUM(N63-O62),SUM(X18,N63-O62)),0)</f>
        <v>0</v>
      </c>
      <c r="P64" s="310"/>
      <c r="Q64" s="108"/>
      <c r="R64" s="109"/>
      <c r="S64" s="110"/>
      <c r="T64" s="109"/>
      <c r="U64" s="307" t="s">
        <v>32</v>
      </c>
      <c r="V64" s="308"/>
      <c r="W64" s="309">
        <f>IF(X60&gt;0,IF(W60&gt;0,SUM(V63-W62),SUM(X19,V63-W62)),0)</f>
        <v>0</v>
      </c>
      <c r="X64" s="310"/>
      <c r="Y64" s="108"/>
      <c r="Z64" s="109"/>
      <c r="AA64" s="110"/>
      <c r="AB64" s="109"/>
      <c r="AC64" s="307" t="s">
        <v>32</v>
      </c>
      <c r="AD64" s="308"/>
      <c r="AE64" s="309">
        <f>IF(AF60&gt;0,IF(AE60&gt;0,SUM(AD63-AE62),SUM(X20,AD63-AE62)),0)</f>
        <v>0</v>
      </c>
      <c r="AF64" s="312"/>
    </row>
    <row r="65" spans="1:32" x14ac:dyDescent="0.2">
      <c r="A65" s="108"/>
      <c r="B65" s="109"/>
      <c r="C65" s="110"/>
      <c r="D65" s="109"/>
      <c r="E65" s="115" t="s">
        <v>33</v>
      </c>
      <c r="F65" s="116"/>
      <c r="G65" s="117"/>
      <c r="H65" s="118"/>
      <c r="I65" s="108"/>
      <c r="J65" s="109"/>
      <c r="K65" s="110"/>
      <c r="L65" s="109"/>
      <c r="M65" s="115" t="s">
        <v>33</v>
      </c>
      <c r="N65" s="116"/>
      <c r="O65" s="117"/>
      <c r="P65" s="118"/>
      <c r="Q65" s="108"/>
      <c r="R65" s="109"/>
      <c r="S65" s="110"/>
      <c r="T65" s="109"/>
      <c r="U65" s="115" t="s">
        <v>33</v>
      </c>
      <c r="V65" s="116"/>
      <c r="W65" s="117"/>
      <c r="X65" s="118"/>
      <c r="Y65" s="108"/>
      <c r="Z65" s="109"/>
      <c r="AA65" s="110"/>
      <c r="AB65" s="109"/>
      <c r="AC65" s="115" t="s">
        <v>33</v>
      </c>
      <c r="AD65" s="116"/>
      <c r="AE65" s="117"/>
      <c r="AF65" s="119"/>
    </row>
    <row r="66" spans="1:32" x14ac:dyDescent="0.2">
      <c r="A66" s="108"/>
      <c r="B66" s="109"/>
      <c r="C66" s="110"/>
      <c r="D66" s="109"/>
      <c r="E66" s="120" t="s">
        <v>34</v>
      </c>
      <c r="F66" s="121" t="s">
        <v>26</v>
      </c>
      <c r="G66" s="122" t="s">
        <v>27</v>
      </c>
      <c r="H66" s="123"/>
      <c r="I66" s="108"/>
      <c r="J66" s="109"/>
      <c r="K66" s="110"/>
      <c r="L66" s="109"/>
      <c r="M66" s="120" t="s">
        <v>34</v>
      </c>
      <c r="N66" s="121" t="s">
        <v>26</v>
      </c>
      <c r="O66" s="122" t="s">
        <v>27</v>
      </c>
      <c r="P66" s="123"/>
      <c r="Q66" s="108"/>
      <c r="R66" s="109"/>
      <c r="S66" s="110"/>
      <c r="T66" s="109"/>
      <c r="U66" s="120" t="s">
        <v>34</v>
      </c>
      <c r="V66" s="121" t="s">
        <v>26</v>
      </c>
      <c r="W66" s="122" t="s">
        <v>27</v>
      </c>
      <c r="X66" s="123"/>
      <c r="Y66" s="108"/>
      <c r="Z66" s="109"/>
      <c r="AA66" s="110"/>
      <c r="AB66" s="109"/>
      <c r="AC66" s="120" t="s">
        <v>34</v>
      </c>
      <c r="AD66" s="121" t="s">
        <v>26</v>
      </c>
      <c r="AE66" s="122" t="s">
        <v>27</v>
      </c>
      <c r="AF66" s="124"/>
    </row>
    <row r="67" spans="1:32" x14ac:dyDescent="0.2">
      <c r="A67" s="108"/>
      <c r="B67" s="109"/>
      <c r="C67" s="110"/>
      <c r="D67" s="109"/>
      <c r="E67" s="125"/>
      <c r="F67" s="113"/>
      <c r="G67" s="128"/>
      <c r="H67" s="127"/>
      <c r="I67" s="108"/>
      <c r="J67" s="109"/>
      <c r="K67" s="110"/>
      <c r="L67" s="109"/>
      <c r="M67" s="125"/>
      <c r="N67" s="113"/>
      <c r="O67" s="128"/>
      <c r="P67" s="127"/>
      <c r="Q67" s="108"/>
      <c r="R67" s="109"/>
      <c r="S67" s="110"/>
      <c r="T67" s="109"/>
      <c r="U67" s="125"/>
      <c r="V67" s="113"/>
      <c r="W67" s="128"/>
      <c r="X67" s="127"/>
      <c r="Y67" s="108"/>
      <c r="Z67" s="109"/>
      <c r="AA67" s="110"/>
      <c r="AB67" s="109"/>
      <c r="AC67" s="125"/>
      <c r="AD67" s="113"/>
      <c r="AE67" s="128"/>
      <c r="AF67" s="129"/>
    </row>
    <row r="68" spans="1:32" x14ac:dyDescent="0.2">
      <c r="A68" s="108"/>
      <c r="B68" s="109"/>
      <c r="C68" s="110"/>
      <c r="D68" s="109"/>
      <c r="E68" s="125"/>
      <c r="F68" s="113"/>
      <c r="G68" s="128"/>
      <c r="H68" s="130" t="s">
        <v>31</v>
      </c>
      <c r="I68" s="108"/>
      <c r="J68" s="109"/>
      <c r="K68" s="110"/>
      <c r="L68" s="109"/>
      <c r="M68" s="125"/>
      <c r="N68" s="113"/>
      <c r="O68" s="128"/>
      <c r="P68" s="130" t="s">
        <v>31</v>
      </c>
      <c r="Q68" s="108"/>
      <c r="R68" s="109"/>
      <c r="S68" s="110"/>
      <c r="T68" s="109"/>
      <c r="U68" s="125"/>
      <c r="V68" s="113"/>
      <c r="W68" s="128"/>
      <c r="X68" s="130" t="s">
        <v>31</v>
      </c>
      <c r="Y68" s="108"/>
      <c r="Z68" s="109"/>
      <c r="AA68" s="110"/>
      <c r="AB68" s="109"/>
      <c r="AC68" s="125"/>
      <c r="AD68" s="113"/>
      <c r="AE68" s="128"/>
      <c r="AF68" s="131" t="s">
        <v>31</v>
      </c>
    </row>
    <row r="69" spans="1:32" ht="13.5" thickBot="1" x14ac:dyDescent="0.25">
      <c r="A69" s="175">
        <f>SUM(B62:B68)</f>
        <v>0</v>
      </c>
      <c r="B69" s="176"/>
      <c r="C69" s="177">
        <f>SUM(D62:D68)</f>
        <v>0</v>
      </c>
      <c r="D69" s="178"/>
      <c r="E69" s="133"/>
      <c r="F69" s="134"/>
      <c r="G69" s="136"/>
      <c r="H69" s="179">
        <f>SUM(G67:G69)</f>
        <v>0</v>
      </c>
      <c r="I69" s="180">
        <f>SUM(J62:J68)</f>
        <v>0</v>
      </c>
      <c r="J69" s="176"/>
      <c r="K69" s="177">
        <f>SUM(L62:L68)</f>
        <v>0</v>
      </c>
      <c r="L69" s="178"/>
      <c r="M69" s="133"/>
      <c r="N69" s="134"/>
      <c r="O69" s="136"/>
      <c r="P69" s="179">
        <f>SUM(O67:O69)</f>
        <v>0</v>
      </c>
      <c r="Q69" s="180">
        <f>SUM(R62:R68)</f>
        <v>0</v>
      </c>
      <c r="R69" s="176"/>
      <c r="S69" s="177">
        <f>SUM(T62:T68)</f>
        <v>0</v>
      </c>
      <c r="T69" s="178"/>
      <c r="U69" s="133"/>
      <c r="V69" s="134"/>
      <c r="W69" s="136"/>
      <c r="X69" s="179">
        <f>SUM(W67:W69)</f>
        <v>0</v>
      </c>
      <c r="Y69" s="180">
        <f>SUM(Z62:Z68)</f>
        <v>0</v>
      </c>
      <c r="Z69" s="176"/>
      <c r="AA69" s="177">
        <f>SUM(AB62:AB68)</f>
        <v>0</v>
      </c>
      <c r="AB69" s="178"/>
      <c r="AC69" s="133"/>
      <c r="AD69" s="134"/>
      <c r="AE69" s="136"/>
      <c r="AF69" s="181">
        <f>SUM(AE67:AE69)</f>
        <v>0</v>
      </c>
    </row>
    <row r="70" spans="1:32" ht="13.5" thickTop="1" x14ac:dyDescent="0.2">
      <c r="A70" s="168" t="str">
        <f>A22</f>
        <v>B-09 
4/6 to 4/19</v>
      </c>
      <c r="B70" s="92"/>
      <c r="C70" s="92"/>
      <c r="D70" s="92"/>
      <c r="E70" s="93" t="s">
        <v>21</v>
      </c>
      <c r="F70" s="94"/>
      <c r="G70" s="313" t="s">
        <v>22</v>
      </c>
      <c r="H70" s="314"/>
      <c r="I70" s="168" t="str">
        <f>A23</f>
        <v>B-10 
4/20 to 5/3</v>
      </c>
      <c r="J70" s="92"/>
      <c r="K70" s="92"/>
      <c r="L70" s="92"/>
      <c r="M70" s="93" t="s">
        <v>21</v>
      </c>
      <c r="N70" s="94"/>
      <c r="O70" s="313" t="s">
        <v>22</v>
      </c>
      <c r="P70" s="314"/>
      <c r="Q70" s="168" t="str">
        <f>A24</f>
        <v>B-11 
5/4 to 5/17</v>
      </c>
      <c r="R70" s="92"/>
      <c r="S70" s="92"/>
      <c r="T70" s="92"/>
      <c r="U70" s="93" t="s">
        <v>21</v>
      </c>
      <c r="V70" s="94"/>
      <c r="W70" s="313" t="s">
        <v>22</v>
      </c>
      <c r="X70" s="314"/>
      <c r="Y70" s="168" t="str">
        <f>A25</f>
        <v>B-12 
5/18 to 5/31</v>
      </c>
      <c r="Z70" s="92"/>
      <c r="AA70" s="92"/>
      <c r="AB70" s="92"/>
      <c r="AC70" s="93" t="s">
        <v>21</v>
      </c>
      <c r="AD70" s="94"/>
      <c r="AE70" s="313" t="s">
        <v>22</v>
      </c>
      <c r="AF70" s="315"/>
    </row>
    <row r="71" spans="1:32" x14ac:dyDescent="0.2">
      <c r="A71" s="95" t="s">
        <v>23</v>
      </c>
      <c r="B71" s="96"/>
      <c r="C71" s="137" t="s">
        <v>24</v>
      </c>
      <c r="D71" s="96"/>
      <c r="E71" s="99" t="s">
        <v>25</v>
      </c>
      <c r="F71" s="100"/>
      <c r="G71" s="101"/>
      <c r="H71" s="102"/>
      <c r="I71" s="95" t="s">
        <v>23</v>
      </c>
      <c r="J71" s="96"/>
      <c r="K71" s="97" t="s">
        <v>24</v>
      </c>
      <c r="L71" s="98"/>
      <c r="M71" s="99" t="s">
        <v>25</v>
      </c>
      <c r="N71" s="100"/>
      <c r="O71" s="101"/>
      <c r="P71" s="102"/>
      <c r="Q71" s="95" t="s">
        <v>23</v>
      </c>
      <c r="R71" s="96"/>
      <c r="S71" s="97" t="s">
        <v>24</v>
      </c>
      <c r="T71" s="98"/>
      <c r="U71" s="99" t="s">
        <v>25</v>
      </c>
      <c r="V71" s="100"/>
      <c r="W71" s="101"/>
      <c r="X71" s="102"/>
      <c r="Y71" s="95" t="s">
        <v>23</v>
      </c>
      <c r="Z71" s="96"/>
      <c r="AA71" s="97" t="s">
        <v>24</v>
      </c>
      <c r="AB71" s="98"/>
      <c r="AC71" s="99" t="s">
        <v>25</v>
      </c>
      <c r="AD71" s="100"/>
      <c r="AE71" s="101"/>
      <c r="AF71" s="103"/>
    </row>
    <row r="72" spans="1:32" x14ac:dyDescent="0.2">
      <c r="A72" s="104" t="s">
        <v>26</v>
      </c>
      <c r="B72" s="105" t="s">
        <v>27</v>
      </c>
      <c r="C72" s="21" t="s">
        <v>26</v>
      </c>
      <c r="D72" s="105" t="s">
        <v>27</v>
      </c>
      <c r="E72" s="106" t="s">
        <v>28</v>
      </c>
      <c r="F72" s="107"/>
      <c r="G72" s="295" t="s">
        <v>29</v>
      </c>
      <c r="H72" s="311"/>
      <c r="I72" s="104" t="s">
        <v>26</v>
      </c>
      <c r="J72" s="105" t="s">
        <v>27</v>
      </c>
      <c r="K72" s="21" t="s">
        <v>26</v>
      </c>
      <c r="L72" s="105" t="s">
        <v>27</v>
      </c>
      <c r="M72" s="106" t="s">
        <v>28</v>
      </c>
      <c r="N72" s="107"/>
      <c r="O72" s="295" t="s">
        <v>29</v>
      </c>
      <c r="P72" s="311"/>
      <c r="Q72" s="104" t="s">
        <v>26</v>
      </c>
      <c r="R72" s="105" t="s">
        <v>27</v>
      </c>
      <c r="S72" s="21" t="s">
        <v>26</v>
      </c>
      <c r="T72" s="105" t="s">
        <v>27</v>
      </c>
      <c r="U72" s="106" t="s">
        <v>28</v>
      </c>
      <c r="V72" s="107"/>
      <c r="W72" s="295" t="s">
        <v>29</v>
      </c>
      <c r="X72" s="311"/>
      <c r="Y72" s="104" t="s">
        <v>26</v>
      </c>
      <c r="Z72" s="105" t="s">
        <v>27</v>
      </c>
      <c r="AA72" s="21" t="s">
        <v>26</v>
      </c>
      <c r="AB72" s="105" t="s">
        <v>27</v>
      </c>
      <c r="AC72" s="106" t="s">
        <v>28</v>
      </c>
      <c r="AD72" s="107"/>
      <c r="AE72" s="295" t="s">
        <v>29</v>
      </c>
      <c r="AF72" s="296"/>
    </row>
    <row r="73" spans="1:32" x14ac:dyDescent="0.2">
      <c r="A73" s="108"/>
      <c r="B73" s="109"/>
      <c r="C73" s="110"/>
      <c r="D73" s="109"/>
      <c r="E73" s="111" t="s">
        <v>30</v>
      </c>
      <c r="F73" s="112"/>
      <c r="G73" s="297"/>
      <c r="H73" s="298"/>
      <c r="I73" s="108"/>
      <c r="J73" s="109"/>
      <c r="K73" s="110"/>
      <c r="L73" s="109"/>
      <c r="M73" s="111" t="s">
        <v>30</v>
      </c>
      <c r="N73" s="112"/>
      <c r="O73" s="297"/>
      <c r="P73" s="298"/>
      <c r="Q73" s="108"/>
      <c r="R73" s="109"/>
      <c r="S73" s="110"/>
      <c r="T73" s="109"/>
      <c r="U73" s="111" t="s">
        <v>30</v>
      </c>
      <c r="V73" s="112"/>
      <c r="W73" s="297"/>
      <c r="X73" s="298"/>
      <c r="Y73" s="108"/>
      <c r="Z73" s="109"/>
      <c r="AA73" s="110"/>
      <c r="AB73" s="109"/>
      <c r="AC73" s="111" t="s">
        <v>30</v>
      </c>
      <c r="AD73" s="112"/>
      <c r="AE73" s="297"/>
      <c r="AF73" s="301"/>
    </row>
    <row r="74" spans="1:32" x14ac:dyDescent="0.2">
      <c r="A74" s="108"/>
      <c r="B74" s="109"/>
      <c r="C74" s="110"/>
      <c r="D74" s="109"/>
      <c r="E74" s="114" t="s">
        <v>31</v>
      </c>
      <c r="F74" s="174">
        <f>SUM(F72:F73)</f>
        <v>0</v>
      </c>
      <c r="G74" s="299"/>
      <c r="H74" s="300"/>
      <c r="I74" s="108"/>
      <c r="J74" s="109"/>
      <c r="K74" s="110"/>
      <c r="L74" s="109"/>
      <c r="M74" s="114" t="s">
        <v>31</v>
      </c>
      <c r="N74" s="174">
        <f>SUM(N72:N73)</f>
        <v>0</v>
      </c>
      <c r="O74" s="299"/>
      <c r="P74" s="300"/>
      <c r="Q74" s="108"/>
      <c r="R74" s="109"/>
      <c r="S74" s="110"/>
      <c r="T74" s="109"/>
      <c r="U74" s="114" t="s">
        <v>31</v>
      </c>
      <c r="V74" s="174">
        <f>SUM(V72:V73)</f>
        <v>0</v>
      </c>
      <c r="W74" s="299"/>
      <c r="X74" s="300"/>
      <c r="Y74" s="108"/>
      <c r="Z74" s="109"/>
      <c r="AA74" s="110"/>
      <c r="AB74" s="109"/>
      <c r="AC74" s="114" t="s">
        <v>31</v>
      </c>
      <c r="AD74" s="174">
        <f>SUM(AD72:AD73)</f>
        <v>0</v>
      </c>
      <c r="AE74" s="299"/>
      <c r="AF74" s="302"/>
    </row>
    <row r="75" spans="1:32" ht="13.5" thickBot="1" x14ac:dyDescent="0.25">
      <c r="A75" s="108"/>
      <c r="B75" s="109"/>
      <c r="C75" s="110"/>
      <c r="D75" s="109"/>
      <c r="E75" s="307" t="s">
        <v>32</v>
      </c>
      <c r="F75" s="308"/>
      <c r="G75" s="309">
        <f>IF(H71&gt;0,IF(G71&gt;0,SUM(F74-G73),SUM(X21,F74-G73)),0)</f>
        <v>0</v>
      </c>
      <c r="H75" s="310"/>
      <c r="I75" s="108"/>
      <c r="J75" s="109"/>
      <c r="K75" s="110"/>
      <c r="L75" s="109"/>
      <c r="M75" s="307" t="s">
        <v>32</v>
      </c>
      <c r="N75" s="308"/>
      <c r="O75" s="309">
        <f>IF(P71&gt;0,IF(O71&gt;0,SUM(N74-O73),SUM(X22,N74-O73)),0)</f>
        <v>0</v>
      </c>
      <c r="P75" s="310"/>
      <c r="Q75" s="108"/>
      <c r="R75" s="109"/>
      <c r="S75" s="110"/>
      <c r="T75" s="109"/>
      <c r="U75" s="307" t="s">
        <v>32</v>
      </c>
      <c r="V75" s="308"/>
      <c r="W75" s="309">
        <f>IF(X71&gt;0,IF(W71&gt;0,SUM(V74-W73),SUM(X23,V74-W73)),0)</f>
        <v>0</v>
      </c>
      <c r="X75" s="310"/>
      <c r="Y75" s="108"/>
      <c r="Z75" s="109"/>
      <c r="AA75" s="110"/>
      <c r="AB75" s="109"/>
      <c r="AC75" s="307" t="s">
        <v>32</v>
      </c>
      <c r="AD75" s="308"/>
      <c r="AE75" s="309">
        <f>IF(AF71&gt;0,IF(AE71&gt;0,SUM(AD74-AE73),SUM(X24,AD74-AE73)),0)</f>
        <v>0</v>
      </c>
      <c r="AF75" s="312"/>
    </row>
    <row r="76" spans="1:32" x14ac:dyDescent="0.2">
      <c r="A76" s="108"/>
      <c r="B76" s="109"/>
      <c r="C76" s="110"/>
      <c r="D76" s="109"/>
      <c r="E76" s="115" t="s">
        <v>33</v>
      </c>
      <c r="F76" s="116"/>
      <c r="G76" s="117"/>
      <c r="H76" s="118"/>
      <c r="I76" s="108"/>
      <c r="J76" s="109"/>
      <c r="K76" s="110"/>
      <c r="L76" s="109"/>
      <c r="M76" s="115" t="s">
        <v>33</v>
      </c>
      <c r="N76" s="116"/>
      <c r="O76" s="117"/>
      <c r="P76" s="118"/>
      <c r="Q76" s="108"/>
      <c r="R76" s="109"/>
      <c r="S76" s="110"/>
      <c r="T76" s="109"/>
      <c r="U76" s="115" t="s">
        <v>33</v>
      </c>
      <c r="V76" s="116"/>
      <c r="W76" s="117"/>
      <c r="X76" s="118"/>
      <c r="Y76" s="108"/>
      <c r="Z76" s="109"/>
      <c r="AA76" s="110"/>
      <c r="AB76" s="109"/>
      <c r="AC76" s="115" t="s">
        <v>33</v>
      </c>
      <c r="AD76" s="116"/>
      <c r="AE76" s="117"/>
      <c r="AF76" s="119"/>
    </row>
    <row r="77" spans="1:32" x14ac:dyDescent="0.2">
      <c r="A77" s="108"/>
      <c r="B77" s="109"/>
      <c r="C77" s="110"/>
      <c r="D77" s="109"/>
      <c r="E77" s="120" t="s">
        <v>34</v>
      </c>
      <c r="F77" s="121" t="s">
        <v>26</v>
      </c>
      <c r="G77" s="122" t="s">
        <v>27</v>
      </c>
      <c r="H77" s="123"/>
      <c r="I77" s="108"/>
      <c r="J77" s="109"/>
      <c r="K77" s="110"/>
      <c r="L77" s="109"/>
      <c r="M77" s="120" t="s">
        <v>34</v>
      </c>
      <c r="N77" s="121" t="s">
        <v>26</v>
      </c>
      <c r="O77" s="122" t="s">
        <v>27</v>
      </c>
      <c r="P77" s="123"/>
      <c r="Q77" s="108"/>
      <c r="R77" s="109"/>
      <c r="S77" s="110"/>
      <c r="T77" s="109"/>
      <c r="U77" s="120" t="s">
        <v>34</v>
      </c>
      <c r="V77" s="121" t="s">
        <v>26</v>
      </c>
      <c r="W77" s="122" t="s">
        <v>27</v>
      </c>
      <c r="X77" s="123"/>
      <c r="Y77" s="108"/>
      <c r="Z77" s="109"/>
      <c r="AA77" s="110"/>
      <c r="AB77" s="109"/>
      <c r="AC77" s="120" t="s">
        <v>34</v>
      </c>
      <c r="AD77" s="121" t="s">
        <v>26</v>
      </c>
      <c r="AE77" s="122" t="s">
        <v>27</v>
      </c>
      <c r="AF77" s="124"/>
    </row>
    <row r="78" spans="1:32" x14ac:dyDescent="0.2">
      <c r="A78" s="108"/>
      <c r="B78" s="109"/>
      <c r="C78" s="110"/>
      <c r="D78" s="109"/>
      <c r="E78" s="125"/>
      <c r="F78" s="113"/>
      <c r="G78" s="128"/>
      <c r="H78" s="127"/>
      <c r="I78" s="108"/>
      <c r="J78" s="109"/>
      <c r="K78" s="110"/>
      <c r="L78" s="109"/>
      <c r="M78" s="125"/>
      <c r="N78" s="113"/>
      <c r="O78" s="128"/>
      <c r="P78" s="127"/>
      <c r="Q78" s="108"/>
      <c r="R78" s="109"/>
      <c r="S78" s="110"/>
      <c r="T78" s="109"/>
      <c r="U78" s="125"/>
      <c r="V78" s="113"/>
      <c r="W78" s="128"/>
      <c r="X78" s="127"/>
      <c r="Y78" s="108"/>
      <c r="Z78" s="109"/>
      <c r="AA78" s="110"/>
      <c r="AB78" s="109"/>
      <c r="AC78" s="125"/>
      <c r="AD78" s="113"/>
      <c r="AE78" s="128"/>
      <c r="AF78" s="129"/>
    </row>
    <row r="79" spans="1:32" x14ac:dyDescent="0.2">
      <c r="A79" s="108"/>
      <c r="B79" s="109"/>
      <c r="C79" s="110"/>
      <c r="D79" s="109"/>
      <c r="E79" s="125"/>
      <c r="F79" s="113"/>
      <c r="G79" s="128"/>
      <c r="H79" s="130" t="s">
        <v>31</v>
      </c>
      <c r="I79" s="108"/>
      <c r="J79" s="109"/>
      <c r="K79" s="110"/>
      <c r="L79" s="109"/>
      <c r="M79" s="125"/>
      <c r="N79" s="113"/>
      <c r="O79" s="128"/>
      <c r="P79" s="130" t="s">
        <v>31</v>
      </c>
      <c r="Q79" s="108"/>
      <c r="R79" s="109"/>
      <c r="S79" s="110"/>
      <c r="T79" s="109"/>
      <c r="U79" s="125"/>
      <c r="V79" s="113"/>
      <c r="W79" s="128"/>
      <c r="X79" s="130" t="s">
        <v>31</v>
      </c>
      <c r="Y79" s="108"/>
      <c r="Z79" s="109"/>
      <c r="AA79" s="110"/>
      <c r="AB79" s="109"/>
      <c r="AC79" s="125"/>
      <c r="AD79" s="113"/>
      <c r="AE79" s="128"/>
      <c r="AF79" s="131" t="s">
        <v>31</v>
      </c>
    </row>
    <row r="80" spans="1:32" ht="13.5" thickBot="1" x14ac:dyDescent="0.25">
      <c r="A80" s="175">
        <f>SUM(B73:B79)</f>
        <v>0</v>
      </c>
      <c r="B80" s="176"/>
      <c r="C80" s="177">
        <f>SUM(D73:D79)</f>
        <v>0</v>
      </c>
      <c r="D80" s="178"/>
      <c r="E80" s="133"/>
      <c r="F80" s="134"/>
      <c r="G80" s="136"/>
      <c r="H80" s="179">
        <f>SUM(G78:G80)</f>
        <v>0</v>
      </c>
      <c r="I80" s="180">
        <f>SUM(J73:J79)</f>
        <v>0</v>
      </c>
      <c r="J80" s="176"/>
      <c r="K80" s="177">
        <f>SUM(L73:L79)</f>
        <v>0</v>
      </c>
      <c r="L80" s="178"/>
      <c r="M80" s="133"/>
      <c r="N80" s="134"/>
      <c r="O80" s="136"/>
      <c r="P80" s="179">
        <f>SUM(O78:O80)</f>
        <v>0</v>
      </c>
      <c r="Q80" s="180">
        <f>SUM(R73:R79)</f>
        <v>0</v>
      </c>
      <c r="R80" s="176"/>
      <c r="S80" s="177">
        <f>SUM(T73:T79)</f>
        <v>0</v>
      </c>
      <c r="T80" s="178"/>
      <c r="U80" s="133"/>
      <c r="V80" s="134"/>
      <c r="W80" s="136"/>
      <c r="X80" s="179">
        <f>SUM(W78:W80)</f>
        <v>0</v>
      </c>
      <c r="Y80" s="180">
        <f>SUM(Z73:Z79)</f>
        <v>0</v>
      </c>
      <c r="Z80" s="176"/>
      <c r="AA80" s="177">
        <f>SUM(AB73:AB79)</f>
        <v>0</v>
      </c>
      <c r="AB80" s="178"/>
      <c r="AC80" s="133"/>
      <c r="AD80" s="134"/>
      <c r="AE80" s="136"/>
      <c r="AF80" s="181">
        <f>SUM(AE78:AE80)</f>
        <v>0</v>
      </c>
    </row>
    <row r="81" spans="1:32" ht="13.5" thickTop="1" x14ac:dyDescent="0.2">
      <c r="A81" s="169" t="str">
        <f>A26</f>
        <v>B-13 
6/1 to 6/14</v>
      </c>
      <c r="B81" s="138"/>
      <c r="C81" s="138"/>
      <c r="D81" s="138"/>
      <c r="E81" s="139" t="s">
        <v>21</v>
      </c>
      <c r="F81" s="140"/>
      <c r="G81" s="313" t="s">
        <v>22</v>
      </c>
      <c r="H81" s="314"/>
      <c r="I81" s="169" t="str">
        <f>A27</f>
        <v>B-14 
6/15 to 6/28</v>
      </c>
      <c r="J81" s="138"/>
      <c r="K81" s="138"/>
      <c r="L81" s="138"/>
      <c r="M81" s="139" t="s">
        <v>21</v>
      </c>
      <c r="N81" s="140"/>
      <c r="O81" s="313" t="s">
        <v>22</v>
      </c>
      <c r="P81" s="314"/>
      <c r="Q81" s="169" t="str">
        <f>A32</f>
        <v>B-15 
6/29 to 7/12</v>
      </c>
      <c r="R81" s="138"/>
      <c r="S81" s="138"/>
      <c r="T81" s="138"/>
      <c r="U81" s="139" t="s">
        <v>21</v>
      </c>
      <c r="V81" s="140"/>
      <c r="W81" s="313" t="s">
        <v>22</v>
      </c>
      <c r="X81" s="314"/>
      <c r="Y81" s="169" t="str">
        <f>A33</f>
        <v>B-16 
7/13 to 7/26</v>
      </c>
      <c r="Z81" s="138"/>
      <c r="AA81" s="138"/>
      <c r="AB81" s="138"/>
      <c r="AC81" s="139" t="s">
        <v>21</v>
      </c>
      <c r="AD81" s="140"/>
      <c r="AE81" s="313" t="s">
        <v>22</v>
      </c>
      <c r="AF81" s="315"/>
    </row>
    <row r="82" spans="1:32" x14ac:dyDescent="0.2">
      <c r="A82" s="95" t="s">
        <v>23</v>
      </c>
      <c r="B82" s="96"/>
      <c r="C82" s="97" t="s">
        <v>24</v>
      </c>
      <c r="D82" s="98"/>
      <c r="E82" s="99" t="s">
        <v>25</v>
      </c>
      <c r="F82" s="100"/>
      <c r="G82" s="101"/>
      <c r="H82" s="102"/>
      <c r="I82" s="95" t="s">
        <v>23</v>
      </c>
      <c r="J82" s="96"/>
      <c r="K82" s="97" t="s">
        <v>24</v>
      </c>
      <c r="L82" s="98"/>
      <c r="M82" s="99" t="s">
        <v>25</v>
      </c>
      <c r="N82" s="100"/>
      <c r="O82" s="101"/>
      <c r="P82" s="102"/>
      <c r="Q82" s="95" t="s">
        <v>23</v>
      </c>
      <c r="R82" s="96"/>
      <c r="S82" s="97" t="s">
        <v>24</v>
      </c>
      <c r="T82" s="98"/>
      <c r="U82" s="99" t="s">
        <v>25</v>
      </c>
      <c r="V82" s="100"/>
      <c r="W82" s="101"/>
      <c r="X82" s="102"/>
      <c r="Y82" s="95" t="s">
        <v>23</v>
      </c>
      <c r="Z82" s="96"/>
      <c r="AA82" s="97" t="s">
        <v>24</v>
      </c>
      <c r="AB82" s="98"/>
      <c r="AC82" s="99" t="s">
        <v>25</v>
      </c>
      <c r="AD82" s="100"/>
      <c r="AE82" s="101"/>
      <c r="AF82" s="103"/>
    </row>
    <row r="83" spans="1:32" x14ac:dyDescent="0.2">
      <c r="A83" s="104" t="s">
        <v>26</v>
      </c>
      <c r="B83" s="105" t="s">
        <v>27</v>
      </c>
      <c r="C83" s="21" t="s">
        <v>26</v>
      </c>
      <c r="D83" s="105" t="s">
        <v>27</v>
      </c>
      <c r="E83" s="106" t="s">
        <v>28</v>
      </c>
      <c r="F83" s="107"/>
      <c r="G83" s="295" t="s">
        <v>29</v>
      </c>
      <c r="H83" s="311"/>
      <c r="I83" s="104" t="s">
        <v>26</v>
      </c>
      <c r="J83" s="105" t="s">
        <v>27</v>
      </c>
      <c r="K83" s="21" t="s">
        <v>26</v>
      </c>
      <c r="L83" s="105" t="s">
        <v>27</v>
      </c>
      <c r="M83" s="106" t="s">
        <v>28</v>
      </c>
      <c r="N83" s="107"/>
      <c r="O83" s="295" t="s">
        <v>29</v>
      </c>
      <c r="P83" s="311"/>
      <c r="Q83" s="104" t="s">
        <v>26</v>
      </c>
      <c r="R83" s="105" t="s">
        <v>27</v>
      </c>
      <c r="S83" s="21" t="s">
        <v>26</v>
      </c>
      <c r="T83" s="105" t="s">
        <v>27</v>
      </c>
      <c r="U83" s="106" t="s">
        <v>28</v>
      </c>
      <c r="V83" s="107"/>
      <c r="W83" s="295" t="s">
        <v>29</v>
      </c>
      <c r="X83" s="311"/>
      <c r="Y83" s="104" t="s">
        <v>26</v>
      </c>
      <c r="Z83" s="105" t="s">
        <v>27</v>
      </c>
      <c r="AA83" s="21" t="s">
        <v>26</v>
      </c>
      <c r="AB83" s="105" t="s">
        <v>27</v>
      </c>
      <c r="AC83" s="106" t="s">
        <v>28</v>
      </c>
      <c r="AD83" s="107"/>
      <c r="AE83" s="295" t="s">
        <v>29</v>
      </c>
      <c r="AF83" s="296"/>
    </row>
    <row r="84" spans="1:32" x14ac:dyDescent="0.2">
      <c r="A84" s="108"/>
      <c r="B84" s="109"/>
      <c r="C84" s="110"/>
      <c r="D84" s="109"/>
      <c r="E84" s="111" t="s">
        <v>30</v>
      </c>
      <c r="F84" s="112"/>
      <c r="G84" s="297"/>
      <c r="H84" s="298"/>
      <c r="I84" s="113"/>
      <c r="J84" s="109"/>
      <c r="K84" s="110"/>
      <c r="L84" s="109"/>
      <c r="M84" s="111" t="s">
        <v>30</v>
      </c>
      <c r="N84" s="112"/>
      <c r="O84" s="297"/>
      <c r="P84" s="298"/>
      <c r="Q84" s="108"/>
      <c r="R84" s="109"/>
      <c r="S84" s="110"/>
      <c r="T84" s="109"/>
      <c r="U84" s="111" t="s">
        <v>30</v>
      </c>
      <c r="V84" s="112"/>
      <c r="W84" s="297"/>
      <c r="X84" s="298"/>
      <c r="Y84" s="108"/>
      <c r="Z84" s="109"/>
      <c r="AA84" s="110"/>
      <c r="AB84" s="109"/>
      <c r="AC84" s="111" t="s">
        <v>30</v>
      </c>
      <c r="AD84" s="112"/>
      <c r="AE84" s="297"/>
      <c r="AF84" s="301"/>
    </row>
    <row r="85" spans="1:32" x14ac:dyDescent="0.2">
      <c r="A85" s="108"/>
      <c r="B85" s="109"/>
      <c r="C85" s="110"/>
      <c r="D85" s="109"/>
      <c r="E85" s="114" t="s">
        <v>31</v>
      </c>
      <c r="F85" s="174">
        <f>SUM(F83:F84)</f>
        <v>0</v>
      </c>
      <c r="G85" s="299"/>
      <c r="H85" s="300"/>
      <c r="I85" s="108"/>
      <c r="J85" s="109"/>
      <c r="K85" s="110"/>
      <c r="L85" s="109"/>
      <c r="M85" s="114" t="s">
        <v>31</v>
      </c>
      <c r="N85" s="174">
        <f>SUM(N83:N84)</f>
        <v>0</v>
      </c>
      <c r="O85" s="299"/>
      <c r="P85" s="300"/>
      <c r="Q85" s="108"/>
      <c r="R85" s="109"/>
      <c r="S85" s="110"/>
      <c r="T85" s="109"/>
      <c r="U85" s="114" t="s">
        <v>31</v>
      </c>
      <c r="V85" s="174">
        <f>SUM(V83:V84)</f>
        <v>0</v>
      </c>
      <c r="W85" s="299"/>
      <c r="X85" s="300"/>
      <c r="Y85" s="108"/>
      <c r="Z85" s="109"/>
      <c r="AA85" s="110"/>
      <c r="AB85" s="109"/>
      <c r="AC85" s="114" t="s">
        <v>31</v>
      </c>
      <c r="AD85" s="174">
        <f>SUM(AD83:AD84)</f>
        <v>0</v>
      </c>
      <c r="AE85" s="299"/>
      <c r="AF85" s="302"/>
    </row>
    <row r="86" spans="1:32" ht="13.5" thickBot="1" x14ac:dyDescent="0.25">
      <c r="A86" s="108"/>
      <c r="B86" s="109"/>
      <c r="C86" s="110"/>
      <c r="D86" s="109"/>
      <c r="E86" s="307" t="s">
        <v>32</v>
      </c>
      <c r="F86" s="308"/>
      <c r="G86" s="309">
        <f>IF(H82&gt;0,IF(G82&gt;0,SUM(F85-G84),SUM(X25,F85-G84)),0)</f>
        <v>0</v>
      </c>
      <c r="H86" s="310"/>
      <c r="I86" s="108"/>
      <c r="J86" s="109"/>
      <c r="K86" s="110"/>
      <c r="L86" s="109"/>
      <c r="M86" s="307" t="s">
        <v>32</v>
      </c>
      <c r="N86" s="308"/>
      <c r="O86" s="309">
        <f>IF(P82&gt;0,IF(O82&gt;0,SUM(N85-O84),SUM(X26,N85-O84)),0)</f>
        <v>0</v>
      </c>
      <c r="P86" s="310"/>
      <c r="Q86" s="108"/>
      <c r="R86" s="109"/>
      <c r="S86" s="110"/>
      <c r="T86" s="109"/>
      <c r="U86" s="307" t="s">
        <v>32</v>
      </c>
      <c r="V86" s="308"/>
      <c r="W86" s="309">
        <f>IF(X82&gt;0,IF(W82&gt;0,SUM(V85-W84),SUM(X27,V85-W84)),0)</f>
        <v>0</v>
      </c>
      <c r="X86" s="310"/>
      <c r="Y86" s="108"/>
      <c r="Z86" s="109"/>
      <c r="AA86" s="110"/>
      <c r="AB86" s="109"/>
      <c r="AC86" s="307" t="s">
        <v>32</v>
      </c>
      <c r="AD86" s="308"/>
      <c r="AE86" s="309">
        <f>IF(AF82&gt;0,IF(AE82&gt;0,SUM(AD85-AE84),SUM(X32,AD85-AE84)),0)</f>
        <v>0</v>
      </c>
      <c r="AF86" s="312"/>
    </row>
    <row r="87" spans="1:32" x14ac:dyDescent="0.2">
      <c r="A87" s="108"/>
      <c r="B87" s="109"/>
      <c r="C87" s="110"/>
      <c r="D87" s="109"/>
      <c r="E87" s="115" t="s">
        <v>33</v>
      </c>
      <c r="F87" s="116"/>
      <c r="G87" s="117"/>
      <c r="H87" s="118"/>
      <c r="I87" s="108"/>
      <c r="J87" s="109"/>
      <c r="K87" s="110"/>
      <c r="L87" s="109"/>
      <c r="M87" s="115" t="s">
        <v>33</v>
      </c>
      <c r="N87" s="116"/>
      <c r="O87" s="117"/>
      <c r="P87" s="118"/>
      <c r="Q87" s="108"/>
      <c r="R87" s="109"/>
      <c r="S87" s="110"/>
      <c r="T87" s="109"/>
      <c r="U87" s="115" t="s">
        <v>33</v>
      </c>
      <c r="V87" s="116"/>
      <c r="W87" s="117"/>
      <c r="X87" s="118"/>
      <c r="Y87" s="108"/>
      <c r="Z87" s="109"/>
      <c r="AA87" s="110"/>
      <c r="AB87" s="109"/>
      <c r="AC87" s="115" t="s">
        <v>33</v>
      </c>
      <c r="AD87" s="116"/>
      <c r="AE87" s="117"/>
      <c r="AF87" s="119"/>
    </row>
    <row r="88" spans="1:32" x14ac:dyDescent="0.2">
      <c r="A88" s="108"/>
      <c r="B88" s="109"/>
      <c r="C88" s="110"/>
      <c r="D88" s="109"/>
      <c r="E88" s="120" t="s">
        <v>34</v>
      </c>
      <c r="F88" s="121" t="s">
        <v>26</v>
      </c>
      <c r="G88" s="122" t="s">
        <v>27</v>
      </c>
      <c r="H88" s="123"/>
      <c r="I88" s="108"/>
      <c r="J88" s="109"/>
      <c r="K88" s="110"/>
      <c r="L88" s="109"/>
      <c r="M88" s="120" t="s">
        <v>34</v>
      </c>
      <c r="N88" s="121" t="s">
        <v>26</v>
      </c>
      <c r="O88" s="122" t="s">
        <v>27</v>
      </c>
      <c r="P88" s="123"/>
      <c r="Q88" s="108"/>
      <c r="R88" s="109"/>
      <c r="S88" s="110"/>
      <c r="T88" s="109"/>
      <c r="U88" s="120" t="s">
        <v>34</v>
      </c>
      <c r="V88" s="121" t="s">
        <v>26</v>
      </c>
      <c r="W88" s="122" t="s">
        <v>27</v>
      </c>
      <c r="X88" s="123"/>
      <c r="Y88" s="108"/>
      <c r="Z88" s="109"/>
      <c r="AA88" s="110"/>
      <c r="AB88" s="109"/>
      <c r="AC88" s="120" t="s">
        <v>34</v>
      </c>
      <c r="AD88" s="121" t="s">
        <v>26</v>
      </c>
      <c r="AE88" s="122" t="s">
        <v>27</v>
      </c>
      <c r="AF88" s="124"/>
    </row>
    <row r="89" spans="1:32" x14ac:dyDescent="0.2">
      <c r="A89" s="108"/>
      <c r="B89" s="109"/>
      <c r="C89" s="110"/>
      <c r="D89" s="109"/>
      <c r="E89" s="125"/>
      <c r="F89" s="113"/>
      <c r="G89" s="128"/>
      <c r="H89" s="127"/>
      <c r="I89" s="108"/>
      <c r="J89" s="109"/>
      <c r="K89" s="110"/>
      <c r="L89" s="109"/>
      <c r="M89" s="125"/>
      <c r="N89" s="113"/>
      <c r="O89" s="128"/>
      <c r="P89" s="127"/>
      <c r="Q89" s="108"/>
      <c r="R89" s="109"/>
      <c r="S89" s="110"/>
      <c r="T89" s="109"/>
      <c r="U89" s="125"/>
      <c r="V89" s="113"/>
      <c r="W89" s="128"/>
      <c r="X89" s="127"/>
      <c r="Y89" s="108"/>
      <c r="Z89" s="109"/>
      <c r="AA89" s="110"/>
      <c r="AB89" s="109"/>
      <c r="AC89" s="125"/>
      <c r="AD89" s="113"/>
      <c r="AE89" s="128"/>
      <c r="AF89" s="129"/>
    </row>
    <row r="90" spans="1:32" x14ac:dyDescent="0.2">
      <c r="A90" s="108"/>
      <c r="B90" s="109"/>
      <c r="C90" s="110"/>
      <c r="D90" s="109"/>
      <c r="E90" s="125"/>
      <c r="F90" s="113"/>
      <c r="G90" s="128"/>
      <c r="H90" s="130" t="s">
        <v>31</v>
      </c>
      <c r="I90" s="108"/>
      <c r="J90" s="109"/>
      <c r="K90" s="110"/>
      <c r="L90" s="109"/>
      <c r="M90" s="125"/>
      <c r="N90" s="113"/>
      <c r="O90" s="128"/>
      <c r="P90" s="130" t="s">
        <v>31</v>
      </c>
      <c r="Q90" s="108"/>
      <c r="R90" s="109"/>
      <c r="S90" s="110"/>
      <c r="T90" s="109"/>
      <c r="U90" s="125"/>
      <c r="V90" s="113"/>
      <c r="W90" s="128"/>
      <c r="X90" s="130" t="s">
        <v>31</v>
      </c>
      <c r="Y90" s="108"/>
      <c r="Z90" s="109"/>
      <c r="AA90" s="110"/>
      <c r="AB90" s="109"/>
      <c r="AC90" s="125"/>
      <c r="AD90" s="113"/>
      <c r="AE90" s="128"/>
      <c r="AF90" s="131" t="s">
        <v>31</v>
      </c>
    </row>
    <row r="91" spans="1:32" ht="13.5" thickBot="1" x14ac:dyDescent="0.25">
      <c r="A91" s="175">
        <f>SUM(B84:B90)</f>
        <v>0</v>
      </c>
      <c r="B91" s="176"/>
      <c r="C91" s="177">
        <f>SUM(D84:D90)</f>
        <v>0</v>
      </c>
      <c r="D91" s="178"/>
      <c r="E91" s="133"/>
      <c r="F91" s="134"/>
      <c r="G91" s="136"/>
      <c r="H91" s="179">
        <f>SUM(G89:G91)</f>
        <v>0</v>
      </c>
      <c r="I91" s="180">
        <f>SUM(J84:J90)</f>
        <v>0</v>
      </c>
      <c r="J91" s="176"/>
      <c r="K91" s="177">
        <f>SUM(L84:L90)</f>
        <v>0</v>
      </c>
      <c r="L91" s="178"/>
      <c r="M91" s="133"/>
      <c r="N91" s="134"/>
      <c r="O91" s="136"/>
      <c r="P91" s="179">
        <f>SUM(O89:O91)</f>
        <v>0</v>
      </c>
      <c r="Q91" s="180">
        <f>SUM(R84:R90)</f>
        <v>0</v>
      </c>
      <c r="R91" s="176"/>
      <c r="S91" s="177">
        <f>SUM(T84:T90)</f>
        <v>0</v>
      </c>
      <c r="T91" s="178"/>
      <c r="U91" s="133"/>
      <c r="V91" s="134"/>
      <c r="W91" s="136"/>
      <c r="X91" s="179">
        <f>SUM(W89:W91)</f>
        <v>0</v>
      </c>
      <c r="Y91" s="180">
        <f>SUM(Z84:Z90)</f>
        <v>0</v>
      </c>
      <c r="Z91" s="176"/>
      <c r="AA91" s="177">
        <f>SUM(AB84:AB90)</f>
        <v>0</v>
      </c>
      <c r="AB91" s="178"/>
      <c r="AC91" s="133"/>
      <c r="AD91" s="134"/>
      <c r="AE91" s="136"/>
      <c r="AF91" s="181">
        <f>SUM(AE89:AE91)</f>
        <v>0</v>
      </c>
    </row>
    <row r="92" spans="1:32" ht="16.5" thickTop="1" x14ac:dyDescent="0.2">
      <c r="A92" s="86">
        <f>$D$5</f>
        <v>0</v>
      </c>
      <c r="I92" s="87" t="s">
        <v>48</v>
      </c>
      <c r="J92" s="88"/>
      <c r="K92" s="88"/>
      <c r="L92" s="88"/>
      <c r="M92" s="88"/>
      <c r="N92" s="88"/>
      <c r="O92" s="89"/>
      <c r="P92" s="88"/>
      <c r="Q92" s="88"/>
      <c r="R92" s="88"/>
      <c r="S92" s="88"/>
      <c r="T92" s="88"/>
      <c r="U92" s="88"/>
      <c r="V92" s="88"/>
      <c r="W92" s="88"/>
      <c r="X92" s="88"/>
      <c r="Y92" s="88"/>
      <c r="Z92" s="88"/>
      <c r="AA92" s="88"/>
      <c r="AB92" s="88"/>
      <c r="AC92" s="88"/>
      <c r="AF92" s="90" t="s">
        <v>35</v>
      </c>
    </row>
    <row r="93" spans="1:32" x14ac:dyDescent="0.2">
      <c r="A93" s="168" t="str">
        <f>A34</f>
        <v>B-17 
7/27 to 8/9</v>
      </c>
      <c r="B93" s="92"/>
      <c r="C93" s="92"/>
      <c r="D93" s="92"/>
      <c r="E93" s="93" t="s">
        <v>21</v>
      </c>
      <c r="F93" s="94"/>
      <c r="G93" s="304" t="s">
        <v>22</v>
      </c>
      <c r="H93" s="305"/>
      <c r="I93" s="168" t="str">
        <f>A35</f>
        <v>B-18 
8/10 to 8/23</v>
      </c>
      <c r="J93" s="92"/>
      <c r="K93" s="92"/>
      <c r="L93" s="92"/>
      <c r="M93" s="93" t="s">
        <v>21</v>
      </c>
      <c r="N93" s="94"/>
      <c r="O93" s="304" t="s">
        <v>22</v>
      </c>
      <c r="P93" s="305"/>
      <c r="Q93" s="168" t="str">
        <f>A36</f>
        <v>B-19 
8/24 to 9/6</v>
      </c>
      <c r="R93" s="92"/>
      <c r="S93" s="92"/>
      <c r="T93" s="92"/>
      <c r="U93" s="93" t="s">
        <v>21</v>
      </c>
      <c r="V93" s="94"/>
      <c r="W93" s="304" t="s">
        <v>22</v>
      </c>
      <c r="X93" s="305"/>
      <c r="Y93" s="168" t="str">
        <f>A37</f>
        <v>B-20 
9/7 to 9/20</v>
      </c>
      <c r="Z93" s="92"/>
      <c r="AA93" s="92"/>
      <c r="AB93" s="92"/>
      <c r="AC93" s="93" t="s">
        <v>21</v>
      </c>
      <c r="AD93" s="94"/>
      <c r="AE93" s="304" t="s">
        <v>22</v>
      </c>
      <c r="AF93" s="306"/>
    </row>
    <row r="94" spans="1:32" x14ac:dyDescent="0.2">
      <c r="A94" s="95" t="s">
        <v>23</v>
      </c>
      <c r="B94" s="96"/>
      <c r="C94" s="97" t="s">
        <v>24</v>
      </c>
      <c r="D94" s="98"/>
      <c r="E94" s="99" t="s">
        <v>25</v>
      </c>
      <c r="F94" s="100"/>
      <c r="G94" s="101"/>
      <c r="H94" s="102"/>
      <c r="I94" s="95" t="s">
        <v>23</v>
      </c>
      <c r="J94" s="96"/>
      <c r="K94" s="97" t="s">
        <v>24</v>
      </c>
      <c r="L94" s="98"/>
      <c r="M94" s="99" t="s">
        <v>25</v>
      </c>
      <c r="N94" s="100"/>
      <c r="O94" s="101"/>
      <c r="P94" s="102"/>
      <c r="Q94" s="95" t="s">
        <v>23</v>
      </c>
      <c r="R94" s="96"/>
      <c r="S94" s="97" t="s">
        <v>24</v>
      </c>
      <c r="T94" s="98"/>
      <c r="U94" s="99" t="s">
        <v>25</v>
      </c>
      <c r="V94" s="100"/>
      <c r="W94" s="101"/>
      <c r="X94" s="102"/>
      <c r="Y94" s="95" t="s">
        <v>23</v>
      </c>
      <c r="Z94" s="96"/>
      <c r="AA94" s="97" t="s">
        <v>24</v>
      </c>
      <c r="AB94" s="98"/>
      <c r="AC94" s="99" t="s">
        <v>25</v>
      </c>
      <c r="AD94" s="100"/>
      <c r="AE94" s="101"/>
      <c r="AF94" s="103"/>
    </row>
    <row r="95" spans="1:32" x14ac:dyDescent="0.2">
      <c r="A95" s="104" t="s">
        <v>26</v>
      </c>
      <c r="B95" s="105" t="s">
        <v>27</v>
      </c>
      <c r="C95" s="21" t="s">
        <v>26</v>
      </c>
      <c r="D95" s="105" t="s">
        <v>27</v>
      </c>
      <c r="E95" s="106" t="s">
        <v>28</v>
      </c>
      <c r="F95" s="107"/>
      <c r="G95" s="295" t="s">
        <v>29</v>
      </c>
      <c r="H95" s="311"/>
      <c r="I95" s="104" t="s">
        <v>26</v>
      </c>
      <c r="J95" s="105" t="s">
        <v>27</v>
      </c>
      <c r="K95" s="21" t="s">
        <v>26</v>
      </c>
      <c r="L95" s="105" t="s">
        <v>27</v>
      </c>
      <c r="M95" s="106" t="s">
        <v>28</v>
      </c>
      <c r="N95" s="107"/>
      <c r="O95" s="295" t="s">
        <v>29</v>
      </c>
      <c r="P95" s="311"/>
      <c r="Q95" s="104" t="s">
        <v>26</v>
      </c>
      <c r="R95" s="105" t="s">
        <v>27</v>
      </c>
      <c r="S95" s="21" t="s">
        <v>26</v>
      </c>
      <c r="T95" s="105" t="s">
        <v>27</v>
      </c>
      <c r="U95" s="106" t="s">
        <v>28</v>
      </c>
      <c r="V95" s="107"/>
      <c r="W95" s="295" t="s">
        <v>29</v>
      </c>
      <c r="X95" s="311"/>
      <c r="Y95" s="104" t="s">
        <v>26</v>
      </c>
      <c r="Z95" s="105" t="s">
        <v>27</v>
      </c>
      <c r="AA95" s="21" t="s">
        <v>26</v>
      </c>
      <c r="AB95" s="105" t="s">
        <v>27</v>
      </c>
      <c r="AC95" s="106" t="s">
        <v>28</v>
      </c>
      <c r="AD95" s="107"/>
      <c r="AE95" s="295" t="s">
        <v>29</v>
      </c>
      <c r="AF95" s="296"/>
    </row>
    <row r="96" spans="1:32" x14ac:dyDescent="0.2">
      <c r="A96" s="108"/>
      <c r="B96" s="109"/>
      <c r="C96" s="110"/>
      <c r="D96" s="109"/>
      <c r="E96" s="111" t="s">
        <v>30</v>
      </c>
      <c r="F96" s="112"/>
      <c r="G96" s="297"/>
      <c r="H96" s="298"/>
      <c r="I96" s="108"/>
      <c r="J96" s="109"/>
      <c r="K96" s="110"/>
      <c r="L96" s="109"/>
      <c r="M96" s="111" t="s">
        <v>30</v>
      </c>
      <c r="N96" s="112"/>
      <c r="O96" s="297"/>
      <c r="P96" s="298"/>
      <c r="Q96" s="108"/>
      <c r="R96" s="109"/>
      <c r="S96" s="110"/>
      <c r="T96" s="109"/>
      <c r="U96" s="111" t="s">
        <v>30</v>
      </c>
      <c r="V96" s="112"/>
      <c r="W96" s="297"/>
      <c r="X96" s="298"/>
      <c r="Y96" s="108"/>
      <c r="Z96" s="109"/>
      <c r="AA96" s="110"/>
      <c r="AB96" s="109"/>
      <c r="AC96" s="111" t="s">
        <v>30</v>
      </c>
      <c r="AD96" s="112"/>
      <c r="AE96" s="297"/>
      <c r="AF96" s="301"/>
    </row>
    <row r="97" spans="1:32" x14ac:dyDescent="0.2">
      <c r="A97" s="108"/>
      <c r="B97" s="109"/>
      <c r="C97" s="110"/>
      <c r="D97" s="109"/>
      <c r="E97" s="114" t="s">
        <v>31</v>
      </c>
      <c r="F97" s="174">
        <f>SUM(F95:F96)</f>
        <v>0</v>
      </c>
      <c r="G97" s="299"/>
      <c r="H97" s="300"/>
      <c r="I97" s="108"/>
      <c r="J97" s="109"/>
      <c r="K97" s="110"/>
      <c r="L97" s="109"/>
      <c r="M97" s="114" t="s">
        <v>31</v>
      </c>
      <c r="N97" s="174">
        <f>SUM(N95:N96)</f>
        <v>0</v>
      </c>
      <c r="O97" s="299"/>
      <c r="P97" s="300"/>
      <c r="Q97" s="108"/>
      <c r="R97" s="109"/>
      <c r="S97" s="110"/>
      <c r="T97" s="109"/>
      <c r="U97" s="114" t="s">
        <v>31</v>
      </c>
      <c r="V97" s="174">
        <f>SUM(V95:V96)</f>
        <v>0</v>
      </c>
      <c r="W97" s="299"/>
      <c r="X97" s="300"/>
      <c r="Y97" s="108"/>
      <c r="Z97" s="109"/>
      <c r="AA97" s="110"/>
      <c r="AB97" s="109"/>
      <c r="AC97" s="114" t="s">
        <v>31</v>
      </c>
      <c r="AD97" s="174">
        <f>SUM(AD95:AD96)</f>
        <v>0</v>
      </c>
      <c r="AE97" s="299"/>
      <c r="AF97" s="302"/>
    </row>
    <row r="98" spans="1:32" ht="13.5" thickBot="1" x14ac:dyDescent="0.25">
      <c r="A98" s="108"/>
      <c r="B98" s="109"/>
      <c r="C98" s="110"/>
      <c r="D98" s="109"/>
      <c r="E98" s="307" t="s">
        <v>32</v>
      </c>
      <c r="F98" s="308"/>
      <c r="G98" s="309">
        <f>IF(H94&gt;0,IF(G94&gt;0,SUM(F97-G96),SUM(X33,F97-G96)),0)</f>
        <v>0</v>
      </c>
      <c r="H98" s="310"/>
      <c r="I98" s="108"/>
      <c r="J98" s="109"/>
      <c r="K98" s="110"/>
      <c r="L98" s="109"/>
      <c r="M98" s="307" t="s">
        <v>32</v>
      </c>
      <c r="N98" s="308"/>
      <c r="O98" s="309">
        <f>IF(P94&gt;0,IF(O94&gt;0,SUM(N97-O96),SUM(X34,N97-O96)),0)</f>
        <v>0</v>
      </c>
      <c r="P98" s="310"/>
      <c r="Q98" s="108"/>
      <c r="R98" s="109"/>
      <c r="S98" s="110"/>
      <c r="T98" s="109"/>
      <c r="U98" s="307" t="s">
        <v>32</v>
      </c>
      <c r="V98" s="308"/>
      <c r="W98" s="309">
        <f>IF(X94&gt;0,IF(W94&gt;0,SUM(V97-W96),SUM(X35,V97-W96)),0)</f>
        <v>0</v>
      </c>
      <c r="X98" s="310"/>
      <c r="Y98" s="108"/>
      <c r="Z98" s="109"/>
      <c r="AA98" s="110"/>
      <c r="AB98" s="109"/>
      <c r="AC98" s="307" t="s">
        <v>32</v>
      </c>
      <c r="AD98" s="308"/>
      <c r="AE98" s="309">
        <f>IF(AF94&gt;0,IF(AE94&gt;0,SUM(AD97-AE96),SUM(X36,AD97-AE96)),0)</f>
        <v>0</v>
      </c>
      <c r="AF98" s="312"/>
    </row>
    <row r="99" spans="1:32" x14ac:dyDescent="0.2">
      <c r="A99" s="108"/>
      <c r="B99" s="109"/>
      <c r="C99" s="110"/>
      <c r="D99" s="109"/>
      <c r="E99" s="115" t="s">
        <v>33</v>
      </c>
      <c r="F99" s="116"/>
      <c r="G99" s="117"/>
      <c r="H99" s="118"/>
      <c r="I99" s="108"/>
      <c r="J99" s="109"/>
      <c r="K99" s="110"/>
      <c r="L99" s="109"/>
      <c r="M99" s="115" t="s">
        <v>33</v>
      </c>
      <c r="N99" s="116"/>
      <c r="O99" s="117"/>
      <c r="P99" s="118"/>
      <c r="Q99" s="108"/>
      <c r="R99" s="109"/>
      <c r="S99" s="110"/>
      <c r="T99" s="109"/>
      <c r="U99" s="115" t="s">
        <v>33</v>
      </c>
      <c r="V99" s="116"/>
      <c r="W99" s="117"/>
      <c r="X99" s="118"/>
      <c r="Y99" s="108"/>
      <c r="Z99" s="109"/>
      <c r="AA99" s="110"/>
      <c r="AB99" s="109"/>
      <c r="AC99" s="115" t="s">
        <v>33</v>
      </c>
      <c r="AD99" s="116"/>
      <c r="AE99" s="117"/>
      <c r="AF99" s="119"/>
    </row>
    <row r="100" spans="1:32" x14ac:dyDescent="0.2">
      <c r="A100" s="108"/>
      <c r="B100" s="109"/>
      <c r="C100" s="110"/>
      <c r="D100" s="109"/>
      <c r="E100" s="120" t="s">
        <v>34</v>
      </c>
      <c r="F100" s="121" t="s">
        <v>26</v>
      </c>
      <c r="G100" s="122" t="s">
        <v>27</v>
      </c>
      <c r="H100" s="123"/>
      <c r="I100" s="108"/>
      <c r="J100" s="109"/>
      <c r="K100" s="110"/>
      <c r="L100" s="109"/>
      <c r="M100" s="120" t="s">
        <v>34</v>
      </c>
      <c r="N100" s="121" t="s">
        <v>26</v>
      </c>
      <c r="O100" s="122" t="s">
        <v>27</v>
      </c>
      <c r="P100" s="123"/>
      <c r="Q100" s="108"/>
      <c r="R100" s="109"/>
      <c r="S100" s="110"/>
      <c r="T100" s="109"/>
      <c r="U100" s="120" t="s">
        <v>34</v>
      </c>
      <c r="V100" s="121" t="s">
        <v>26</v>
      </c>
      <c r="W100" s="122" t="s">
        <v>27</v>
      </c>
      <c r="X100" s="123"/>
      <c r="Y100" s="108"/>
      <c r="Z100" s="109"/>
      <c r="AA100" s="110"/>
      <c r="AB100" s="109"/>
      <c r="AC100" s="120" t="s">
        <v>34</v>
      </c>
      <c r="AD100" s="121" t="s">
        <v>26</v>
      </c>
      <c r="AE100" s="122" t="s">
        <v>27</v>
      </c>
      <c r="AF100" s="124"/>
    </row>
    <row r="101" spans="1:32" x14ac:dyDescent="0.2">
      <c r="A101" s="108"/>
      <c r="B101" s="109"/>
      <c r="C101" s="110"/>
      <c r="D101" s="109"/>
      <c r="E101" s="125"/>
      <c r="F101" s="113"/>
      <c r="G101" s="128"/>
      <c r="H101" s="127"/>
      <c r="I101" s="108"/>
      <c r="J101" s="109"/>
      <c r="K101" s="110"/>
      <c r="L101" s="109"/>
      <c r="M101" s="125"/>
      <c r="N101" s="113"/>
      <c r="O101" s="128"/>
      <c r="P101" s="127"/>
      <c r="Q101" s="108"/>
      <c r="R101" s="109"/>
      <c r="S101" s="110"/>
      <c r="T101" s="109"/>
      <c r="U101" s="125"/>
      <c r="V101" s="113"/>
      <c r="W101" s="128"/>
      <c r="X101" s="127"/>
      <c r="Y101" s="108"/>
      <c r="Z101" s="109"/>
      <c r="AA101" s="110"/>
      <c r="AB101" s="109"/>
      <c r="AC101" s="125"/>
      <c r="AD101" s="113"/>
      <c r="AE101" s="128"/>
      <c r="AF101" s="129"/>
    </row>
    <row r="102" spans="1:32" x14ac:dyDescent="0.2">
      <c r="A102" s="108"/>
      <c r="B102" s="109"/>
      <c r="C102" s="110"/>
      <c r="D102" s="109"/>
      <c r="E102" s="125"/>
      <c r="F102" s="113"/>
      <c r="G102" s="128"/>
      <c r="H102" s="130" t="s">
        <v>31</v>
      </c>
      <c r="I102" s="108"/>
      <c r="J102" s="109"/>
      <c r="K102" s="110"/>
      <c r="L102" s="109"/>
      <c r="M102" s="125"/>
      <c r="N102" s="113"/>
      <c r="O102" s="128"/>
      <c r="P102" s="130" t="s">
        <v>31</v>
      </c>
      <c r="Q102" s="108"/>
      <c r="R102" s="109"/>
      <c r="S102" s="110"/>
      <c r="T102" s="109"/>
      <c r="U102" s="125"/>
      <c r="V102" s="113"/>
      <c r="W102" s="128"/>
      <c r="X102" s="130" t="s">
        <v>31</v>
      </c>
      <c r="Y102" s="108"/>
      <c r="Z102" s="109"/>
      <c r="AA102" s="110"/>
      <c r="AB102" s="109"/>
      <c r="AC102" s="125"/>
      <c r="AD102" s="113"/>
      <c r="AE102" s="128"/>
      <c r="AF102" s="131" t="s">
        <v>31</v>
      </c>
    </row>
    <row r="103" spans="1:32" ht="13.5" thickBot="1" x14ac:dyDescent="0.25">
      <c r="A103" s="175">
        <f>SUM(B96:B102)</f>
        <v>0</v>
      </c>
      <c r="B103" s="176"/>
      <c r="C103" s="177">
        <f>SUM(D96:D102)</f>
        <v>0</v>
      </c>
      <c r="D103" s="178"/>
      <c r="E103" s="133"/>
      <c r="F103" s="134"/>
      <c r="G103" s="136"/>
      <c r="H103" s="179">
        <f>SUM(G101:G103)</f>
        <v>0</v>
      </c>
      <c r="I103" s="180">
        <f>SUM(J96:J102)</f>
        <v>0</v>
      </c>
      <c r="J103" s="176"/>
      <c r="K103" s="177">
        <f>SUM(L96:L102)</f>
        <v>0</v>
      </c>
      <c r="L103" s="178"/>
      <c r="M103" s="133"/>
      <c r="N103" s="134"/>
      <c r="O103" s="136"/>
      <c r="P103" s="179">
        <f>SUM(O101:O103)</f>
        <v>0</v>
      </c>
      <c r="Q103" s="180">
        <f>SUM(R96:R102)</f>
        <v>0</v>
      </c>
      <c r="R103" s="176"/>
      <c r="S103" s="177">
        <f>SUM(T96:T102)</f>
        <v>0</v>
      </c>
      <c r="T103" s="178"/>
      <c r="U103" s="133"/>
      <c r="V103" s="134"/>
      <c r="W103" s="136"/>
      <c r="X103" s="179">
        <f>SUM(W101:W103)</f>
        <v>0</v>
      </c>
      <c r="Y103" s="180">
        <f>SUM(Z96:Z102)</f>
        <v>0</v>
      </c>
      <c r="Z103" s="176"/>
      <c r="AA103" s="177">
        <f>SUM(AB96:AB102)</f>
        <v>0</v>
      </c>
      <c r="AB103" s="178"/>
      <c r="AC103" s="133"/>
      <c r="AD103" s="134"/>
      <c r="AE103" s="136"/>
      <c r="AF103" s="181">
        <f>SUM(AE101:AE103)</f>
        <v>0</v>
      </c>
    </row>
    <row r="104" spans="1:32" ht="13.5" thickTop="1" x14ac:dyDescent="0.2">
      <c r="A104" s="168" t="str">
        <f>A38</f>
        <v>B-21 
9/21 to 10/4</v>
      </c>
      <c r="B104" s="92"/>
      <c r="C104" s="92"/>
      <c r="D104" s="92"/>
      <c r="E104" s="93" t="s">
        <v>21</v>
      </c>
      <c r="F104" s="94"/>
      <c r="G104" s="313" t="s">
        <v>22</v>
      </c>
      <c r="H104" s="314"/>
      <c r="I104" s="168" t="str">
        <f>A39</f>
        <v>B-22 
10/5 to 10/18</v>
      </c>
      <c r="J104" s="170"/>
      <c r="K104" s="92"/>
      <c r="L104" s="92"/>
      <c r="M104" s="93" t="s">
        <v>21</v>
      </c>
      <c r="N104" s="94"/>
      <c r="O104" s="313" t="s">
        <v>22</v>
      </c>
      <c r="P104" s="314"/>
      <c r="Q104" s="168" t="str">
        <f>A40</f>
        <v>B-23 
10/19 to 11/1</v>
      </c>
      <c r="R104" s="92"/>
      <c r="S104" s="92"/>
      <c r="T104" s="92"/>
      <c r="U104" s="93" t="s">
        <v>21</v>
      </c>
      <c r="V104" s="94"/>
      <c r="W104" s="313" t="s">
        <v>22</v>
      </c>
      <c r="X104" s="314"/>
      <c r="Y104" s="168" t="str">
        <f>A41</f>
        <v>B-24 
11/2 to 11/15</v>
      </c>
      <c r="Z104" s="92"/>
      <c r="AA104" s="92"/>
      <c r="AB104" s="92"/>
      <c r="AC104" s="93" t="s">
        <v>21</v>
      </c>
      <c r="AD104" s="94"/>
      <c r="AE104" s="313" t="s">
        <v>22</v>
      </c>
      <c r="AF104" s="315"/>
    </row>
    <row r="105" spans="1:32" x14ac:dyDescent="0.2">
      <c r="A105" s="95" t="s">
        <v>23</v>
      </c>
      <c r="B105" s="96"/>
      <c r="C105" s="137" t="s">
        <v>24</v>
      </c>
      <c r="D105" s="96"/>
      <c r="E105" s="99" t="s">
        <v>25</v>
      </c>
      <c r="F105" s="100"/>
      <c r="G105" s="101"/>
      <c r="H105" s="102"/>
      <c r="I105" s="95" t="s">
        <v>23</v>
      </c>
      <c r="J105" s="96"/>
      <c r="K105" s="97" t="s">
        <v>24</v>
      </c>
      <c r="L105" s="98"/>
      <c r="M105" s="99" t="s">
        <v>25</v>
      </c>
      <c r="N105" s="100"/>
      <c r="O105" s="101"/>
      <c r="P105" s="102"/>
      <c r="Q105" s="95" t="s">
        <v>23</v>
      </c>
      <c r="R105" s="96"/>
      <c r="S105" s="97" t="s">
        <v>24</v>
      </c>
      <c r="T105" s="98"/>
      <c r="U105" s="99" t="s">
        <v>25</v>
      </c>
      <c r="V105" s="100"/>
      <c r="W105" s="101"/>
      <c r="X105" s="102"/>
      <c r="Y105" s="95" t="s">
        <v>23</v>
      </c>
      <c r="Z105" s="96"/>
      <c r="AA105" s="97" t="s">
        <v>24</v>
      </c>
      <c r="AB105" s="98"/>
      <c r="AC105" s="99" t="s">
        <v>25</v>
      </c>
      <c r="AD105" s="100"/>
      <c r="AE105" s="101"/>
      <c r="AF105" s="103"/>
    </row>
    <row r="106" spans="1:32" x14ac:dyDescent="0.2">
      <c r="A106" s="104" t="s">
        <v>26</v>
      </c>
      <c r="B106" s="105" t="s">
        <v>27</v>
      </c>
      <c r="C106" s="21" t="s">
        <v>26</v>
      </c>
      <c r="D106" s="105" t="s">
        <v>27</v>
      </c>
      <c r="E106" s="106" t="s">
        <v>28</v>
      </c>
      <c r="F106" s="107"/>
      <c r="G106" s="295" t="s">
        <v>29</v>
      </c>
      <c r="H106" s="311"/>
      <c r="I106" s="104" t="s">
        <v>26</v>
      </c>
      <c r="J106" s="105" t="s">
        <v>27</v>
      </c>
      <c r="K106" s="21" t="s">
        <v>26</v>
      </c>
      <c r="L106" s="105" t="s">
        <v>27</v>
      </c>
      <c r="M106" s="106" t="s">
        <v>28</v>
      </c>
      <c r="N106" s="107"/>
      <c r="O106" s="295" t="s">
        <v>29</v>
      </c>
      <c r="P106" s="311"/>
      <c r="Q106" s="104" t="s">
        <v>26</v>
      </c>
      <c r="R106" s="105" t="s">
        <v>27</v>
      </c>
      <c r="S106" s="21" t="s">
        <v>26</v>
      </c>
      <c r="T106" s="105" t="s">
        <v>27</v>
      </c>
      <c r="U106" s="106" t="s">
        <v>28</v>
      </c>
      <c r="V106" s="107"/>
      <c r="W106" s="295" t="s">
        <v>29</v>
      </c>
      <c r="X106" s="311"/>
      <c r="Y106" s="104" t="s">
        <v>26</v>
      </c>
      <c r="Z106" s="105" t="s">
        <v>27</v>
      </c>
      <c r="AA106" s="21" t="s">
        <v>26</v>
      </c>
      <c r="AB106" s="105" t="s">
        <v>27</v>
      </c>
      <c r="AC106" s="106" t="s">
        <v>28</v>
      </c>
      <c r="AD106" s="107"/>
      <c r="AE106" s="295" t="s">
        <v>29</v>
      </c>
      <c r="AF106" s="296"/>
    </row>
    <row r="107" spans="1:32" x14ac:dyDescent="0.2">
      <c r="A107" s="108"/>
      <c r="B107" s="109"/>
      <c r="C107" s="110"/>
      <c r="D107" s="109"/>
      <c r="E107" s="111" t="s">
        <v>30</v>
      </c>
      <c r="F107" s="112"/>
      <c r="G107" s="297"/>
      <c r="H107" s="298"/>
      <c r="I107" s="108"/>
      <c r="J107" s="109"/>
      <c r="K107" s="110"/>
      <c r="L107" s="109"/>
      <c r="M107" s="111" t="s">
        <v>30</v>
      </c>
      <c r="N107" s="112"/>
      <c r="O107" s="297"/>
      <c r="P107" s="298"/>
      <c r="Q107" s="108"/>
      <c r="R107" s="109"/>
      <c r="S107" s="110"/>
      <c r="T107" s="109"/>
      <c r="U107" s="111" t="s">
        <v>30</v>
      </c>
      <c r="V107" s="112"/>
      <c r="W107" s="297"/>
      <c r="X107" s="298"/>
      <c r="Y107" s="108"/>
      <c r="Z107" s="109"/>
      <c r="AA107" s="110"/>
      <c r="AB107" s="109"/>
      <c r="AC107" s="111" t="s">
        <v>30</v>
      </c>
      <c r="AD107" s="112"/>
      <c r="AE107" s="297"/>
      <c r="AF107" s="301"/>
    </row>
    <row r="108" spans="1:32" x14ac:dyDescent="0.2">
      <c r="A108" s="108"/>
      <c r="B108" s="109"/>
      <c r="C108" s="110"/>
      <c r="D108" s="109"/>
      <c r="E108" s="114" t="s">
        <v>31</v>
      </c>
      <c r="F108" s="174">
        <f>SUM(F106:F107)</f>
        <v>0</v>
      </c>
      <c r="G108" s="299"/>
      <c r="H108" s="300"/>
      <c r="I108" s="108"/>
      <c r="J108" s="109"/>
      <c r="K108" s="110"/>
      <c r="L108" s="109"/>
      <c r="M108" s="114" t="s">
        <v>31</v>
      </c>
      <c r="N108" s="174">
        <f>SUM(N106:N107)</f>
        <v>0</v>
      </c>
      <c r="O108" s="299"/>
      <c r="P108" s="300"/>
      <c r="Q108" s="108"/>
      <c r="R108" s="109"/>
      <c r="S108" s="110"/>
      <c r="T108" s="109"/>
      <c r="U108" s="114" t="s">
        <v>31</v>
      </c>
      <c r="V108" s="174">
        <f>SUM(V106:V107)</f>
        <v>0</v>
      </c>
      <c r="W108" s="299"/>
      <c r="X108" s="300"/>
      <c r="Y108" s="108"/>
      <c r="Z108" s="109"/>
      <c r="AA108" s="110"/>
      <c r="AB108" s="109"/>
      <c r="AC108" s="114" t="s">
        <v>31</v>
      </c>
      <c r="AD108" s="174">
        <f>SUM(AD106:AD107)</f>
        <v>0</v>
      </c>
      <c r="AE108" s="299"/>
      <c r="AF108" s="302"/>
    </row>
    <row r="109" spans="1:32" ht="13.5" thickBot="1" x14ac:dyDescent="0.25">
      <c r="A109" s="108"/>
      <c r="B109" s="109"/>
      <c r="C109" s="110"/>
      <c r="D109" s="109"/>
      <c r="E109" s="307" t="s">
        <v>32</v>
      </c>
      <c r="F109" s="308"/>
      <c r="G109" s="309">
        <f>IF(H105&gt;0,IF(G105&gt;0,SUM(F108-G107),SUM(X37,F108-G107)),0)</f>
        <v>0</v>
      </c>
      <c r="H109" s="310"/>
      <c r="I109" s="108"/>
      <c r="J109" s="109"/>
      <c r="K109" s="110"/>
      <c r="L109" s="109"/>
      <c r="M109" s="307" t="s">
        <v>32</v>
      </c>
      <c r="N109" s="308"/>
      <c r="O109" s="309">
        <f>IF(P105&gt;0,IF(O105&gt;0,SUM(N108-O107),SUM(X38,N108-O107)),0)</f>
        <v>0</v>
      </c>
      <c r="P109" s="310"/>
      <c r="Q109" s="108"/>
      <c r="R109" s="109"/>
      <c r="S109" s="110"/>
      <c r="T109" s="109"/>
      <c r="U109" s="307" t="s">
        <v>32</v>
      </c>
      <c r="V109" s="308"/>
      <c r="W109" s="309">
        <f>IF(X105&gt;0,IF(W105&gt;0,SUM(V108-W107),SUM(X39,V108-W107)),0)</f>
        <v>0</v>
      </c>
      <c r="X109" s="310"/>
      <c r="Y109" s="108"/>
      <c r="Z109" s="109"/>
      <c r="AA109" s="110"/>
      <c r="AB109" s="109"/>
      <c r="AC109" s="307" t="s">
        <v>32</v>
      </c>
      <c r="AD109" s="308"/>
      <c r="AE109" s="309">
        <f>IF(AF105&gt;0,IF(AE105&gt;0,SUM(AD108-AE107),SUM(X40,AD108-AE107)),0)</f>
        <v>0</v>
      </c>
      <c r="AF109" s="312"/>
    </row>
    <row r="110" spans="1:32" x14ac:dyDescent="0.2">
      <c r="A110" s="108"/>
      <c r="B110" s="109"/>
      <c r="C110" s="110"/>
      <c r="D110" s="109"/>
      <c r="E110" s="115" t="s">
        <v>33</v>
      </c>
      <c r="F110" s="116"/>
      <c r="G110" s="117"/>
      <c r="H110" s="118"/>
      <c r="I110" s="108"/>
      <c r="J110" s="109"/>
      <c r="K110" s="110"/>
      <c r="L110" s="109"/>
      <c r="M110" s="115" t="s">
        <v>33</v>
      </c>
      <c r="N110" s="116"/>
      <c r="O110" s="117"/>
      <c r="P110" s="118"/>
      <c r="Q110" s="108"/>
      <c r="R110" s="109"/>
      <c r="S110" s="110"/>
      <c r="T110" s="109"/>
      <c r="U110" s="115" t="s">
        <v>33</v>
      </c>
      <c r="V110" s="116"/>
      <c r="W110" s="117"/>
      <c r="X110" s="118"/>
      <c r="Y110" s="108"/>
      <c r="Z110" s="109"/>
      <c r="AA110" s="110"/>
      <c r="AB110" s="109"/>
      <c r="AC110" s="115" t="s">
        <v>33</v>
      </c>
      <c r="AD110" s="116"/>
      <c r="AE110" s="117"/>
      <c r="AF110" s="119"/>
    </row>
    <row r="111" spans="1:32" x14ac:dyDescent="0.2">
      <c r="A111" s="108"/>
      <c r="B111" s="109"/>
      <c r="C111" s="110"/>
      <c r="D111" s="109"/>
      <c r="E111" s="120" t="s">
        <v>34</v>
      </c>
      <c r="F111" s="121" t="s">
        <v>26</v>
      </c>
      <c r="G111" s="122" t="s">
        <v>27</v>
      </c>
      <c r="H111" s="123"/>
      <c r="I111" s="108"/>
      <c r="J111" s="109"/>
      <c r="K111" s="110"/>
      <c r="L111" s="109"/>
      <c r="M111" s="120" t="s">
        <v>34</v>
      </c>
      <c r="N111" s="121" t="s">
        <v>26</v>
      </c>
      <c r="O111" s="122" t="s">
        <v>27</v>
      </c>
      <c r="P111" s="123"/>
      <c r="Q111" s="108"/>
      <c r="R111" s="109"/>
      <c r="S111" s="110"/>
      <c r="T111" s="109"/>
      <c r="U111" s="120" t="s">
        <v>34</v>
      </c>
      <c r="V111" s="121" t="s">
        <v>26</v>
      </c>
      <c r="W111" s="122" t="s">
        <v>27</v>
      </c>
      <c r="X111" s="123"/>
      <c r="Y111" s="108"/>
      <c r="Z111" s="109"/>
      <c r="AA111" s="110"/>
      <c r="AB111" s="109"/>
      <c r="AC111" s="120" t="s">
        <v>34</v>
      </c>
      <c r="AD111" s="121" t="s">
        <v>26</v>
      </c>
      <c r="AE111" s="122" t="s">
        <v>27</v>
      </c>
      <c r="AF111" s="124"/>
    </row>
    <row r="112" spans="1:32" x14ac:dyDescent="0.2">
      <c r="A112" s="108"/>
      <c r="B112" s="109"/>
      <c r="C112" s="110"/>
      <c r="D112" s="109"/>
      <c r="E112" s="125"/>
      <c r="F112" s="113"/>
      <c r="G112" s="128"/>
      <c r="H112" s="127"/>
      <c r="I112" s="108"/>
      <c r="J112" s="109"/>
      <c r="K112" s="110"/>
      <c r="L112" s="109"/>
      <c r="M112" s="125"/>
      <c r="N112" s="113"/>
      <c r="O112" s="128"/>
      <c r="P112" s="127"/>
      <c r="Q112" s="108"/>
      <c r="R112" s="109"/>
      <c r="S112" s="110"/>
      <c r="T112" s="109"/>
      <c r="U112" s="125"/>
      <c r="V112" s="113"/>
      <c r="W112" s="128"/>
      <c r="X112" s="127"/>
      <c r="Y112" s="108"/>
      <c r="Z112" s="109"/>
      <c r="AA112" s="110"/>
      <c r="AB112" s="109"/>
      <c r="AC112" s="125"/>
      <c r="AD112" s="113"/>
      <c r="AE112" s="128"/>
      <c r="AF112" s="129"/>
    </row>
    <row r="113" spans="1:32" x14ac:dyDescent="0.2">
      <c r="A113" s="108"/>
      <c r="B113" s="109"/>
      <c r="C113" s="110"/>
      <c r="D113" s="109"/>
      <c r="E113" s="125"/>
      <c r="F113" s="113"/>
      <c r="G113" s="128"/>
      <c r="H113" s="130" t="s">
        <v>31</v>
      </c>
      <c r="I113" s="108"/>
      <c r="J113" s="109"/>
      <c r="K113" s="110"/>
      <c r="L113" s="109"/>
      <c r="M113" s="125"/>
      <c r="N113" s="113"/>
      <c r="O113" s="128"/>
      <c r="P113" s="130" t="s">
        <v>31</v>
      </c>
      <c r="Q113" s="108"/>
      <c r="R113" s="109"/>
      <c r="S113" s="110"/>
      <c r="T113" s="109"/>
      <c r="U113" s="125"/>
      <c r="V113" s="113"/>
      <c r="W113" s="128"/>
      <c r="X113" s="130" t="s">
        <v>31</v>
      </c>
      <c r="Y113" s="108"/>
      <c r="Z113" s="109"/>
      <c r="AA113" s="110"/>
      <c r="AB113" s="109"/>
      <c r="AC113" s="125"/>
      <c r="AD113" s="113"/>
      <c r="AE113" s="128"/>
      <c r="AF113" s="131" t="s">
        <v>31</v>
      </c>
    </row>
    <row r="114" spans="1:32" ht="13.5" thickBot="1" x14ac:dyDescent="0.25">
      <c r="A114" s="175">
        <f>SUM(B107:B113)</f>
        <v>0</v>
      </c>
      <c r="B114" s="176"/>
      <c r="C114" s="177">
        <f>SUM(D107:D113)</f>
        <v>0</v>
      </c>
      <c r="D114" s="178"/>
      <c r="E114" s="133"/>
      <c r="F114" s="134"/>
      <c r="G114" s="136"/>
      <c r="H114" s="179">
        <f>SUM(G112:G114)</f>
        <v>0</v>
      </c>
      <c r="I114" s="180">
        <f>SUM(J107:J113)</f>
        <v>0</v>
      </c>
      <c r="J114" s="176"/>
      <c r="K114" s="177">
        <f>SUM(L107:L113)</f>
        <v>0</v>
      </c>
      <c r="L114" s="178"/>
      <c r="M114" s="133"/>
      <c r="N114" s="134"/>
      <c r="O114" s="136"/>
      <c r="P114" s="179">
        <f>SUM(O112:O114)</f>
        <v>0</v>
      </c>
      <c r="Q114" s="182">
        <f>SUM(R107:R113)</f>
        <v>0</v>
      </c>
      <c r="R114" s="176"/>
      <c r="S114" s="177">
        <f>SUM(T107:T113)</f>
        <v>0</v>
      </c>
      <c r="T114" s="178"/>
      <c r="U114" s="133"/>
      <c r="V114" s="134"/>
      <c r="W114" s="136"/>
      <c r="X114" s="179">
        <f>SUM(W112:W114)</f>
        <v>0</v>
      </c>
      <c r="Y114" s="180">
        <f>SUM(Z107:Z113)</f>
        <v>0</v>
      </c>
      <c r="Z114" s="176"/>
      <c r="AA114" s="177">
        <f>SUM(AB107:AB113)</f>
        <v>0</v>
      </c>
      <c r="AB114" s="178"/>
      <c r="AC114" s="133"/>
      <c r="AD114" s="134"/>
      <c r="AE114" s="136"/>
      <c r="AF114" s="181">
        <f>SUM(AE112:AE114)</f>
        <v>0</v>
      </c>
    </row>
    <row r="115" spans="1:32" ht="13.5" thickTop="1" x14ac:dyDescent="0.2">
      <c r="A115" s="169" t="str">
        <f>A42</f>
        <v>B-25 
11/16 to 11/29</v>
      </c>
      <c r="B115" s="138"/>
      <c r="C115" s="138"/>
      <c r="D115" s="138"/>
      <c r="E115" s="139" t="s">
        <v>21</v>
      </c>
      <c r="F115" s="140"/>
      <c r="G115" s="313" t="s">
        <v>22</v>
      </c>
      <c r="H115" s="314"/>
      <c r="I115" s="169" t="str">
        <f>A43</f>
        <v>B-26 
11/30 to 12/13</v>
      </c>
      <c r="J115" s="138"/>
      <c r="K115" s="138"/>
      <c r="L115" s="138"/>
      <c r="M115" s="139" t="s">
        <v>21</v>
      </c>
      <c r="N115" s="140"/>
      <c r="O115" s="313" t="s">
        <v>22</v>
      </c>
      <c r="P115" s="314"/>
      <c r="Q115" s="141"/>
      <c r="R115" s="142"/>
      <c r="S115" s="142"/>
      <c r="T115" s="142"/>
      <c r="U115" s="143"/>
      <c r="V115" s="143"/>
      <c r="W115" s="144"/>
      <c r="X115" s="144"/>
      <c r="Y115" s="141"/>
      <c r="Z115" s="142"/>
      <c r="AA115" s="142"/>
      <c r="AB115" s="142"/>
      <c r="AC115" s="143"/>
      <c r="AD115" s="143"/>
      <c r="AE115" s="144"/>
      <c r="AF115" s="144"/>
    </row>
    <row r="116" spans="1:32" x14ac:dyDescent="0.2">
      <c r="A116" s="95" t="s">
        <v>23</v>
      </c>
      <c r="B116" s="96"/>
      <c r="C116" s="97" t="s">
        <v>24</v>
      </c>
      <c r="D116" s="98"/>
      <c r="E116" s="99" t="s">
        <v>25</v>
      </c>
      <c r="F116" s="100"/>
      <c r="G116" s="101"/>
      <c r="H116" s="102"/>
      <c r="I116" s="95" t="s">
        <v>23</v>
      </c>
      <c r="J116" s="96"/>
      <c r="K116" s="97" t="s">
        <v>24</v>
      </c>
      <c r="L116" s="98"/>
      <c r="M116" s="99" t="s">
        <v>25</v>
      </c>
      <c r="N116" s="100"/>
      <c r="O116" s="101"/>
      <c r="P116" s="102"/>
      <c r="Q116" s="145"/>
      <c r="R116" s="146"/>
      <c r="S116" s="141"/>
      <c r="T116" s="141"/>
      <c r="U116" s="147"/>
      <c r="V116" s="148"/>
      <c r="W116" s="149"/>
      <c r="X116" s="149"/>
      <c r="Y116" s="145"/>
      <c r="Z116" s="146"/>
      <c r="AA116" s="141"/>
      <c r="AB116" s="141"/>
      <c r="AC116" s="147"/>
      <c r="AD116" s="148"/>
      <c r="AE116" s="149"/>
      <c r="AF116" s="149"/>
    </row>
    <row r="117" spans="1:32" ht="14.25" x14ac:dyDescent="0.2">
      <c r="A117" s="104" t="s">
        <v>26</v>
      </c>
      <c r="B117" s="105" t="s">
        <v>27</v>
      </c>
      <c r="C117" s="21" t="s">
        <v>26</v>
      </c>
      <c r="D117" s="105" t="s">
        <v>27</v>
      </c>
      <c r="E117" s="106" t="s">
        <v>28</v>
      </c>
      <c r="F117" s="107"/>
      <c r="G117" s="295" t="s">
        <v>29</v>
      </c>
      <c r="H117" s="311"/>
      <c r="I117" s="104" t="s">
        <v>26</v>
      </c>
      <c r="J117" s="105" t="s">
        <v>27</v>
      </c>
      <c r="K117" s="21" t="s">
        <v>26</v>
      </c>
      <c r="L117" s="105" t="s">
        <v>27</v>
      </c>
      <c r="M117" s="106" t="s">
        <v>28</v>
      </c>
      <c r="N117" s="107"/>
      <c r="O117" s="295" t="s">
        <v>29</v>
      </c>
      <c r="P117" s="311"/>
      <c r="Q117" s="316" t="s">
        <v>111</v>
      </c>
      <c r="R117" s="317"/>
      <c r="S117" s="317"/>
      <c r="T117" s="317"/>
      <c r="U117" s="317"/>
      <c r="V117" s="317"/>
      <c r="W117" s="317"/>
      <c r="X117" s="317"/>
      <c r="Y117" s="317"/>
      <c r="Z117" s="317"/>
      <c r="AA117" s="317"/>
      <c r="AB117" s="317"/>
      <c r="AC117" s="317"/>
      <c r="AD117" s="317"/>
      <c r="AE117" s="317"/>
      <c r="AF117" s="150"/>
    </row>
    <row r="118" spans="1:32" x14ac:dyDescent="0.2">
      <c r="A118" s="108"/>
      <c r="B118" s="109"/>
      <c r="C118" s="110"/>
      <c r="D118" s="109"/>
      <c r="E118" s="111" t="s">
        <v>30</v>
      </c>
      <c r="F118" s="112"/>
      <c r="G118" s="297"/>
      <c r="H118" s="298"/>
      <c r="I118" s="113"/>
      <c r="J118" s="109"/>
      <c r="K118" s="110"/>
      <c r="L118" s="109"/>
      <c r="M118" s="111" t="s">
        <v>30</v>
      </c>
      <c r="N118" s="112"/>
      <c r="O118" s="297"/>
      <c r="P118" s="298"/>
      <c r="Q118" s="151"/>
      <c r="R118" s="152"/>
      <c r="S118" s="151"/>
      <c r="T118" s="319"/>
      <c r="U118" s="319"/>
      <c r="V118" s="153"/>
      <c r="W118" s="13"/>
      <c r="X118" s="13"/>
      <c r="Y118" s="151"/>
      <c r="Z118" s="152"/>
      <c r="AA118" s="151"/>
      <c r="AB118" s="152"/>
      <c r="AC118" s="150"/>
      <c r="AD118" s="153"/>
      <c r="AE118" s="13"/>
      <c r="AF118" s="13"/>
    </row>
    <row r="119" spans="1:32" ht="13.5" thickBot="1" x14ac:dyDescent="0.25">
      <c r="A119" s="108"/>
      <c r="B119" s="109"/>
      <c r="C119" s="110"/>
      <c r="D119" s="109"/>
      <c r="E119" s="114" t="s">
        <v>31</v>
      </c>
      <c r="F119" s="174">
        <f>SUM(F117:F118)</f>
        <v>0</v>
      </c>
      <c r="G119" s="299"/>
      <c r="H119" s="300"/>
      <c r="I119" s="108"/>
      <c r="J119" s="109"/>
      <c r="K119" s="110"/>
      <c r="L119" s="109"/>
      <c r="M119" s="114" t="s">
        <v>31</v>
      </c>
      <c r="N119" s="174">
        <f>SUM(N117:N118)</f>
        <v>0</v>
      </c>
      <c r="O119" s="299"/>
      <c r="P119" s="300"/>
      <c r="Q119" s="151"/>
      <c r="S119" s="14" t="s">
        <v>36</v>
      </c>
      <c r="T119" s="318">
        <f>SUM(A58,I58,Q58,Y58,A69,I69,Q69,Y69,A80,I80,Q80,Y80,A91,I91,Q91,Y91,A103,I103,Q103,Y103,A114,I114,Q114,Y114,A125,I125)</f>
        <v>0</v>
      </c>
      <c r="U119" s="318"/>
      <c r="V119" s="154"/>
      <c r="W119" s="13"/>
      <c r="X119" s="14" t="s">
        <v>37</v>
      </c>
      <c r="Y119" s="318">
        <f>SUM(C58,K58,S58,AA58,C69,K69,S69,AA69,C80,K80,S80,AA80,C91,K91,S91,AA91,C103,K103,S103,AA103,C114,K114,S114,AA114,C125,K125)</f>
        <v>0</v>
      </c>
      <c r="Z119" s="318"/>
      <c r="AB119" s="152"/>
      <c r="AC119" s="155"/>
      <c r="AD119" s="154"/>
      <c r="AE119" s="13"/>
      <c r="AF119" s="13"/>
    </row>
    <row r="120" spans="1:32" ht="14.25" thickTop="1" thickBot="1" x14ac:dyDescent="0.25">
      <c r="A120" s="108"/>
      <c r="B120" s="109"/>
      <c r="C120" s="110"/>
      <c r="D120" s="109"/>
      <c r="E120" s="307" t="s">
        <v>32</v>
      </c>
      <c r="F120" s="308"/>
      <c r="G120" s="309">
        <f>IF(H116&gt;0,IF(G116&gt;0,SUM(F119-G118),SUM(X41,F119-G118)),0)</f>
        <v>0</v>
      </c>
      <c r="H120" s="310"/>
      <c r="I120" s="108"/>
      <c r="J120" s="109"/>
      <c r="K120" s="110"/>
      <c r="L120" s="109"/>
      <c r="M120" s="307" t="s">
        <v>32</v>
      </c>
      <c r="N120" s="308"/>
      <c r="O120" s="309">
        <f>IF(P116&gt;0,IF(O116&gt;0,SUM(N119-O118),SUM(X42,N119-O118)),0)</f>
        <v>0</v>
      </c>
      <c r="P120" s="310"/>
      <c r="Q120" s="151"/>
      <c r="R120" s="152"/>
      <c r="S120" s="151"/>
      <c r="T120" s="152"/>
      <c r="U120" s="150"/>
      <c r="V120" s="150"/>
      <c r="W120" s="156"/>
      <c r="X120" s="156"/>
      <c r="Y120" s="151"/>
      <c r="Z120" s="152"/>
      <c r="AA120" s="151"/>
      <c r="AB120" s="152"/>
      <c r="AC120" s="150"/>
      <c r="AD120" s="150"/>
      <c r="AE120" s="156"/>
      <c r="AF120" s="156"/>
    </row>
    <row r="121" spans="1:32" ht="13.5" thickBot="1" x14ac:dyDescent="0.25">
      <c r="A121" s="108"/>
      <c r="B121" s="109"/>
      <c r="C121" s="110"/>
      <c r="D121" s="109"/>
      <c r="E121" s="115" t="s">
        <v>33</v>
      </c>
      <c r="F121" s="116"/>
      <c r="G121" s="117"/>
      <c r="H121" s="118"/>
      <c r="I121" s="108"/>
      <c r="J121" s="109"/>
      <c r="K121" s="110"/>
      <c r="L121" s="109"/>
      <c r="M121" s="115" t="s">
        <v>33</v>
      </c>
      <c r="N121" s="116"/>
      <c r="O121" s="117"/>
      <c r="P121" s="118"/>
      <c r="Q121" s="151"/>
      <c r="S121" s="14" t="s">
        <v>38</v>
      </c>
      <c r="T121" s="318">
        <f>SUM(F52,N52,V52,AD52,F63,N63,V63,AD63,F74,N74,V74,AD74,F85,N85,V85,AD85,F97,N97,V97,AD97,F108,N108,V108,AD108,F119,N119)</f>
        <v>0</v>
      </c>
      <c r="U121" s="318"/>
      <c r="V121" s="157"/>
      <c r="W121" s="158"/>
      <c r="X121" s="159" t="s">
        <v>39</v>
      </c>
      <c r="Y121" s="318">
        <f>SUM(G51,O51,W51,AE51,G62,O62,W62,AE62,G73,O73,W73,AE73,G84,O84,W84,AE84,G96,O96,W96,AE96,G107,O107,W107,AE107,G118,O118)</f>
        <v>0</v>
      </c>
      <c r="Z121" s="318"/>
      <c r="AB121" s="152"/>
      <c r="AC121" s="160" t="s">
        <v>40</v>
      </c>
      <c r="AD121" s="318">
        <f>SUM(G53,O53,W53,AE53,G64,O64,W64,AE64,G75,O75,W75,AE75,G86,O86,W86,AE86,G98,O98,W98,AE98,G109,O109,W109,AE109,G120,O120)</f>
        <v>0</v>
      </c>
      <c r="AE121" s="318"/>
    </row>
    <row r="122" spans="1:32" ht="13.5" thickTop="1" x14ac:dyDescent="0.2">
      <c r="A122" s="108"/>
      <c r="B122" s="109"/>
      <c r="C122" s="110"/>
      <c r="D122" s="109"/>
      <c r="E122" s="120" t="s">
        <v>34</v>
      </c>
      <c r="F122" s="121" t="s">
        <v>26</v>
      </c>
      <c r="G122" s="122" t="s">
        <v>27</v>
      </c>
      <c r="H122" s="123"/>
      <c r="I122" s="108"/>
      <c r="J122" s="109"/>
      <c r="K122" s="110"/>
      <c r="L122" s="109"/>
      <c r="M122" s="120" t="s">
        <v>34</v>
      </c>
      <c r="N122" s="121" t="s">
        <v>26</v>
      </c>
      <c r="O122" s="122" t="s">
        <v>27</v>
      </c>
      <c r="P122" s="123"/>
      <c r="Q122" s="151"/>
      <c r="R122" s="152"/>
      <c r="S122" s="151"/>
      <c r="T122" s="152"/>
      <c r="U122" s="161"/>
      <c r="V122" s="162"/>
      <c r="W122" s="163"/>
      <c r="X122" s="158"/>
      <c r="Y122" s="151"/>
      <c r="Z122" s="152"/>
      <c r="AA122" s="151"/>
      <c r="AB122" s="152"/>
      <c r="AC122" s="161"/>
      <c r="AD122" s="162"/>
      <c r="AE122" s="163"/>
      <c r="AF122" s="158"/>
    </row>
    <row r="123" spans="1:32" ht="13.5" thickBot="1" x14ac:dyDescent="0.25">
      <c r="A123" s="108"/>
      <c r="B123" s="109"/>
      <c r="C123" s="110"/>
      <c r="D123" s="109"/>
      <c r="E123" s="125"/>
      <c r="F123" s="113"/>
      <c r="G123" s="128"/>
      <c r="H123" s="127"/>
      <c r="I123" s="108"/>
      <c r="J123" s="109"/>
      <c r="K123" s="110"/>
      <c r="L123" s="109"/>
      <c r="M123" s="125"/>
      <c r="N123" s="113"/>
      <c r="O123" s="128"/>
      <c r="P123" s="127"/>
      <c r="Q123" s="151"/>
      <c r="R123" s="152"/>
      <c r="S123" s="159" t="s">
        <v>41</v>
      </c>
      <c r="T123" s="318">
        <f>SUM(H58,P58,X58,AF58,H69,P69,X69,AF69,H80,P80,X80,AF80,H91,P91,X91,AF91,H103,P103,X103,AF103,H114,P114,X114,AF114,H125,P125)</f>
        <v>0</v>
      </c>
      <c r="U123" s="318"/>
      <c r="V123" s="151"/>
      <c r="W123" s="152"/>
      <c r="X123" s="148"/>
      <c r="Y123" s="151"/>
      <c r="Z123" s="152"/>
      <c r="AA123" s="151"/>
      <c r="AB123" s="152"/>
      <c r="AC123" s="164"/>
      <c r="AD123" s="151"/>
      <c r="AE123" s="152"/>
      <c r="AF123" s="148"/>
    </row>
    <row r="124" spans="1:32" ht="13.5" thickTop="1" x14ac:dyDescent="0.2">
      <c r="A124" s="108"/>
      <c r="B124" s="109"/>
      <c r="C124" s="110"/>
      <c r="D124" s="109"/>
      <c r="E124" s="125"/>
      <c r="F124" s="113"/>
      <c r="G124" s="128"/>
      <c r="H124" s="130" t="s">
        <v>31</v>
      </c>
      <c r="I124" s="108"/>
      <c r="J124" s="109"/>
      <c r="K124" s="110"/>
      <c r="L124" s="109"/>
      <c r="M124" s="125"/>
      <c r="N124" s="113"/>
      <c r="O124" s="128"/>
      <c r="P124" s="130" t="s">
        <v>31</v>
      </c>
      <c r="Q124" s="151"/>
      <c r="R124" s="152"/>
      <c r="S124" s="151"/>
      <c r="T124" s="152"/>
      <c r="U124" s="164"/>
      <c r="V124" s="151"/>
      <c r="W124" s="152"/>
      <c r="X124" s="148"/>
      <c r="Y124" s="151"/>
      <c r="Z124" s="152"/>
      <c r="AA124" s="151"/>
      <c r="AB124" s="152"/>
      <c r="AC124" s="164"/>
      <c r="AD124" s="151"/>
      <c r="AE124" s="152"/>
      <c r="AF124" s="148"/>
    </row>
    <row r="125" spans="1:32" ht="13.5" thickBot="1" x14ac:dyDescent="0.25">
      <c r="A125" s="175">
        <f>SUM(B118:B124)</f>
        <v>0</v>
      </c>
      <c r="B125" s="176"/>
      <c r="C125" s="177">
        <f>SUM(D118:D124)</f>
        <v>0</v>
      </c>
      <c r="D125" s="178"/>
      <c r="E125" s="133"/>
      <c r="F125" s="134"/>
      <c r="G125" s="136"/>
      <c r="H125" s="179">
        <f>SUM(G123:G125)</f>
        <v>0</v>
      </c>
      <c r="I125" s="180">
        <f>SUM(J118:J124)</f>
        <v>0</v>
      </c>
      <c r="J125" s="176"/>
      <c r="K125" s="177">
        <f>SUM(L118:L124)</f>
        <v>0</v>
      </c>
      <c r="L125" s="178"/>
      <c r="M125" s="133"/>
      <c r="N125" s="134"/>
      <c r="O125" s="136"/>
      <c r="P125" s="179">
        <f>SUM(O123:O125)</f>
        <v>0</v>
      </c>
      <c r="Q125" s="165"/>
      <c r="R125" s="165"/>
      <c r="S125" s="165"/>
      <c r="T125" s="165"/>
      <c r="U125" s="164"/>
      <c r="V125" s="151"/>
      <c r="W125" s="166"/>
      <c r="X125" s="167"/>
      <c r="Y125" s="165"/>
      <c r="Z125" s="165"/>
      <c r="AA125" s="165"/>
      <c r="AB125" s="165"/>
      <c r="AC125" s="164"/>
      <c r="AD125" s="151"/>
      <c r="AE125" s="166"/>
      <c r="AF125" s="167"/>
    </row>
    <row r="126" spans="1:32" ht="13.5" thickTop="1" x14ac:dyDescent="0.2"/>
  </sheetData>
  <sheetProtection sheet="1" objects="1" scenarios="1" selectLockedCells="1"/>
  <mergeCells count="418">
    <mergeCell ref="T121:U121"/>
    <mergeCell ref="Y121:Z121"/>
    <mergeCell ref="AD121:AE121"/>
    <mergeCell ref="T123:U123"/>
    <mergeCell ref="G118:H119"/>
    <mergeCell ref="O118:P119"/>
    <mergeCell ref="T118:U118"/>
    <mergeCell ref="T119:U119"/>
    <mergeCell ref="Y119:Z119"/>
    <mergeCell ref="E120:F120"/>
    <mergeCell ref="G120:H120"/>
    <mergeCell ref="M120:N120"/>
    <mergeCell ref="O120:P120"/>
    <mergeCell ref="AC109:AD109"/>
    <mergeCell ref="AE109:AF109"/>
    <mergeCell ref="G115:H115"/>
    <mergeCell ref="O115:P115"/>
    <mergeCell ref="G117:H117"/>
    <mergeCell ref="O117:P117"/>
    <mergeCell ref="Q117:AE117"/>
    <mergeCell ref="E109:F109"/>
    <mergeCell ref="G109:H109"/>
    <mergeCell ref="M109:N109"/>
    <mergeCell ref="O109:P109"/>
    <mergeCell ref="U109:V109"/>
    <mergeCell ref="W109:X109"/>
    <mergeCell ref="G106:H106"/>
    <mergeCell ref="O106:P106"/>
    <mergeCell ref="W106:X106"/>
    <mergeCell ref="AE106:AF106"/>
    <mergeCell ref="G107:H108"/>
    <mergeCell ref="O107:P108"/>
    <mergeCell ref="W107:X108"/>
    <mergeCell ref="AE107:AF108"/>
    <mergeCell ref="AC98:AD98"/>
    <mergeCell ref="AE98:AF98"/>
    <mergeCell ref="G104:H104"/>
    <mergeCell ref="O104:P104"/>
    <mergeCell ref="W104:X104"/>
    <mergeCell ref="AE104:AF104"/>
    <mergeCell ref="E98:F98"/>
    <mergeCell ref="G98:H98"/>
    <mergeCell ref="M98:N98"/>
    <mergeCell ref="O98:P98"/>
    <mergeCell ref="U98:V98"/>
    <mergeCell ref="W98:X98"/>
    <mergeCell ref="G95:H95"/>
    <mergeCell ref="O95:P95"/>
    <mergeCell ref="W95:X95"/>
    <mergeCell ref="AE95:AF95"/>
    <mergeCell ref="G96:H97"/>
    <mergeCell ref="O96:P97"/>
    <mergeCell ref="W96:X97"/>
    <mergeCell ref="AE96:AF97"/>
    <mergeCell ref="AC86:AD86"/>
    <mergeCell ref="AE86:AF86"/>
    <mergeCell ref="G93:H93"/>
    <mergeCell ref="O93:P93"/>
    <mergeCell ref="W93:X93"/>
    <mergeCell ref="AE93:AF93"/>
    <mergeCell ref="E86:F86"/>
    <mergeCell ref="G86:H86"/>
    <mergeCell ref="M86:N86"/>
    <mergeCell ref="O86:P86"/>
    <mergeCell ref="U86:V86"/>
    <mergeCell ref="W86:X86"/>
    <mergeCell ref="G83:H83"/>
    <mergeCell ref="O83:P83"/>
    <mergeCell ref="W83:X83"/>
    <mergeCell ref="AE83:AF83"/>
    <mergeCell ref="G84:H85"/>
    <mergeCell ref="O84:P85"/>
    <mergeCell ref="W84:X85"/>
    <mergeCell ref="AE84:AF85"/>
    <mergeCell ref="AC75:AD75"/>
    <mergeCell ref="AE75:AF75"/>
    <mergeCell ref="G81:H81"/>
    <mergeCell ref="O81:P81"/>
    <mergeCell ref="W81:X81"/>
    <mergeCell ref="AE81:AF81"/>
    <mergeCell ref="E75:F75"/>
    <mergeCell ref="G75:H75"/>
    <mergeCell ref="M75:N75"/>
    <mergeCell ref="O75:P75"/>
    <mergeCell ref="U75:V75"/>
    <mergeCell ref="W75:X75"/>
    <mergeCell ref="G72:H72"/>
    <mergeCell ref="O72:P72"/>
    <mergeCell ref="W72:X72"/>
    <mergeCell ref="AE72:AF72"/>
    <mergeCell ref="G73:H74"/>
    <mergeCell ref="O73:P74"/>
    <mergeCell ref="W73:X74"/>
    <mergeCell ref="AE73:AF74"/>
    <mergeCell ref="AC64:AD64"/>
    <mergeCell ref="AE64:AF64"/>
    <mergeCell ref="G70:H70"/>
    <mergeCell ref="O70:P70"/>
    <mergeCell ref="W70:X70"/>
    <mergeCell ref="AE70:AF70"/>
    <mergeCell ref="E64:F64"/>
    <mergeCell ref="G64:H64"/>
    <mergeCell ref="M64:N64"/>
    <mergeCell ref="O64:P64"/>
    <mergeCell ref="U64:V64"/>
    <mergeCell ref="W64:X64"/>
    <mergeCell ref="G61:H61"/>
    <mergeCell ref="O61:P61"/>
    <mergeCell ref="W61:X61"/>
    <mergeCell ref="AE61:AF61"/>
    <mergeCell ref="G62:H63"/>
    <mergeCell ref="O62:P63"/>
    <mergeCell ref="W62:X63"/>
    <mergeCell ref="AE62:AF63"/>
    <mergeCell ref="AC53:AD53"/>
    <mergeCell ref="AE53:AF53"/>
    <mergeCell ref="G59:H59"/>
    <mergeCell ref="O59:P59"/>
    <mergeCell ref="W59:X59"/>
    <mergeCell ref="AE59:AF59"/>
    <mergeCell ref="E53:F53"/>
    <mergeCell ref="G53:H53"/>
    <mergeCell ref="M53:N53"/>
    <mergeCell ref="O53:P53"/>
    <mergeCell ref="U53:V53"/>
    <mergeCell ref="W53:X53"/>
    <mergeCell ref="G50:H50"/>
    <mergeCell ref="O50:P50"/>
    <mergeCell ref="W50:X50"/>
    <mergeCell ref="AE50:AF50"/>
    <mergeCell ref="G51:H52"/>
    <mergeCell ref="O51:P52"/>
    <mergeCell ref="W51:X52"/>
    <mergeCell ref="AE51:AF52"/>
    <mergeCell ref="D44:E44"/>
    <mergeCell ref="K44:L44"/>
    <mergeCell ref="G48:H48"/>
    <mergeCell ref="O48:P48"/>
    <mergeCell ref="W48:X48"/>
    <mergeCell ref="AE48:AF48"/>
    <mergeCell ref="A43:C43"/>
    <mergeCell ref="D43:E43"/>
    <mergeCell ref="F43:G43"/>
    <mergeCell ref="H43:J43"/>
    <mergeCell ref="K43:L43"/>
    <mergeCell ref="M43:N43"/>
    <mergeCell ref="O43:Q43"/>
    <mergeCell ref="Z43:AA43"/>
    <mergeCell ref="AE43:AF43"/>
    <mergeCell ref="A42:C42"/>
    <mergeCell ref="D42:E42"/>
    <mergeCell ref="F42:G42"/>
    <mergeCell ref="H42:J42"/>
    <mergeCell ref="K42:L42"/>
    <mergeCell ref="M42:N42"/>
    <mergeCell ref="O42:Q42"/>
    <mergeCell ref="Z42:AA42"/>
    <mergeCell ref="AE42:AF42"/>
    <mergeCell ref="O40:Q40"/>
    <mergeCell ref="Z40:AA40"/>
    <mergeCell ref="AE40:AF40"/>
    <mergeCell ref="A41:C41"/>
    <mergeCell ref="D41:E41"/>
    <mergeCell ref="F41:G41"/>
    <mergeCell ref="H41:J41"/>
    <mergeCell ref="K41:L41"/>
    <mergeCell ref="M41:N41"/>
    <mergeCell ref="O41:Q41"/>
    <mergeCell ref="A40:C40"/>
    <mergeCell ref="D40:E40"/>
    <mergeCell ref="F40:G40"/>
    <mergeCell ref="H40:J40"/>
    <mergeCell ref="K40:L40"/>
    <mergeCell ref="M40:N40"/>
    <mergeCell ref="Z41:AA41"/>
    <mergeCell ref="AE41:AF41"/>
    <mergeCell ref="A39:C39"/>
    <mergeCell ref="D39:E39"/>
    <mergeCell ref="F39:G39"/>
    <mergeCell ref="H39:J39"/>
    <mergeCell ref="K39:L39"/>
    <mergeCell ref="M39:N39"/>
    <mergeCell ref="O39:Q39"/>
    <mergeCell ref="Z39:AA39"/>
    <mergeCell ref="AE39:AF39"/>
    <mergeCell ref="A38:C38"/>
    <mergeCell ref="D38:E38"/>
    <mergeCell ref="F38:G38"/>
    <mergeCell ref="H38:J38"/>
    <mergeCell ref="K38:L38"/>
    <mergeCell ref="M38:N38"/>
    <mergeCell ref="O38:Q38"/>
    <mergeCell ref="Z38:AA38"/>
    <mergeCell ref="AE38:AF38"/>
    <mergeCell ref="O36:Q36"/>
    <mergeCell ref="Z36:AA36"/>
    <mergeCell ref="AE36:AF36"/>
    <mergeCell ref="A37:C37"/>
    <mergeCell ref="D37:E37"/>
    <mergeCell ref="F37:G37"/>
    <mergeCell ref="H37:J37"/>
    <mergeCell ref="K37:L37"/>
    <mergeCell ref="M37:N37"/>
    <mergeCell ref="O37:Q37"/>
    <mergeCell ref="A36:C36"/>
    <mergeCell ref="D36:E36"/>
    <mergeCell ref="F36:G36"/>
    <mergeCell ref="H36:J36"/>
    <mergeCell ref="K36:L36"/>
    <mergeCell ref="M36:N36"/>
    <mergeCell ref="Z37:AA37"/>
    <mergeCell ref="AE37:AF37"/>
    <mergeCell ref="A35:C35"/>
    <mergeCell ref="D35:E35"/>
    <mergeCell ref="F35:G35"/>
    <mergeCell ref="H35:J35"/>
    <mergeCell ref="K35:L35"/>
    <mergeCell ref="M35:N35"/>
    <mergeCell ref="O35:Q35"/>
    <mergeCell ref="Z35:AA35"/>
    <mergeCell ref="AE35:AF35"/>
    <mergeCell ref="A34:C34"/>
    <mergeCell ref="D34:E34"/>
    <mergeCell ref="F34:G34"/>
    <mergeCell ref="H34:J34"/>
    <mergeCell ref="K34:L34"/>
    <mergeCell ref="M34:N34"/>
    <mergeCell ref="O34:Q34"/>
    <mergeCell ref="Z34:AA34"/>
    <mergeCell ref="AE34:AF34"/>
    <mergeCell ref="O32:Q32"/>
    <mergeCell ref="Z32:AA32"/>
    <mergeCell ref="AE32:AF32"/>
    <mergeCell ref="A33:C33"/>
    <mergeCell ref="D33:E33"/>
    <mergeCell ref="F33:G33"/>
    <mergeCell ref="H33:J33"/>
    <mergeCell ref="K33:L33"/>
    <mergeCell ref="M33:N33"/>
    <mergeCell ref="O33:Q33"/>
    <mergeCell ref="A32:C32"/>
    <mergeCell ref="D32:E32"/>
    <mergeCell ref="F32:G32"/>
    <mergeCell ref="H32:J32"/>
    <mergeCell ref="K32:L32"/>
    <mergeCell ref="M32:N32"/>
    <mergeCell ref="Z33:AA33"/>
    <mergeCell ref="AE33:AF33"/>
    <mergeCell ref="Z29:AC30"/>
    <mergeCell ref="AD29:AF30"/>
    <mergeCell ref="A30:C30"/>
    <mergeCell ref="A31:C31"/>
    <mergeCell ref="AB31:AD31"/>
    <mergeCell ref="AE31:AF31"/>
    <mergeCell ref="AE26:AF26"/>
    <mergeCell ref="A27:C27"/>
    <mergeCell ref="D27:E27"/>
    <mergeCell ref="F27:G27"/>
    <mergeCell ref="H27:J27"/>
    <mergeCell ref="K27:L27"/>
    <mergeCell ref="M27:N27"/>
    <mergeCell ref="O27:Q27"/>
    <mergeCell ref="Z27:AA27"/>
    <mergeCell ref="AE27:AF27"/>
    <mergeCell ref="A26:C26"/>
    <mergeCell ref="D26:E26"/>
    <mergeCell ref="F26:G26"/>
    <mergeCell ref="H26:J26"/>
    <mergeCell ref="K26:L26"/>
    <mergeCell ref="M26:N26"/>
    <mergeCell ref="O26:Q26"/>
    <mergeCell ref="Z26:AA26"/>
    <mergeCell ref="Q28:R28"/>
    <mergeCell ref="O24:Q24"/>
    <mergeCell ref="Z24:AA24"/>
    <mergeCell ref="AE24:AF24"/>
    <mergeCell ref="A25:C25"/>
    <mergeCell ref="D25:E25"/>
    <mergeCell ref="F25:G25"/>
    <mergeCell ref="H25:J25"/>
    <mergeCell ref="K25:L25"/>
    <mergeCell ref="M25:N25"/>
    <mergeCell ref="O25:Q25"/>
    <mergeCell ref="A24:C24"/>
    <mergeCell ref="D24:E24"/>
    <mergeCell ref="F24:G24"/>
    <mergeCell ref="H24:J24"/>
    <mergeCell ref="K24:L24"/>
    <mergeCell ref="M24:N24"/>
    <mergeCell ref="Z25:AA25"/>
    <mergeCell ref="AE25:AF25"/>
    <mergeCell ref="A23:C23"/>
    <mergeCell ref="D23:E23"/>
    <mergeCell ref="F23:G23"/>
    <mergeCell ref="H23:J23"/>
    <mergeCell ref="K23:L23"/>
    <mergeCell ref="M23:N23"/>
    <mergeCell ref="O23:Q23"/>
    <mergeCell ref="Z23:AA23"/>
    <mergeCell ref="AE23:AF23"/>
    <mergeCell ref="A22:C22"/>
    <mergeCell ref="D22:E22"/>
    <mergeCell ref="F22:G22"/>
    <mergeCell ref="H22:J22"/>
    <mergeCell ref="K22:L22"/>
    <mergeCell ref="M22:N22"/>
    <mergeCell ref="O22:Q22"/>
    <mergeCell ref="Z22:AA22"/>
    <mergeCell ref="AE22:AF22"/>
    <mergeCell ref="O20:Q20"/>
    <mergeCell ref="Z20:AA20"/>
    <mergeCell ref="AE20:AF20"/>
    <mergeCell ref="A21:C21"/>
    <mergeCell ref="D21:E21"/>
    <mergeCell ref="F21:G21"/>
    <mergeCell ref="H21:J21"/>
    <mergeCell ref="K21:L21"/>
    <mergeCell ref="M21:N21"/>
    <mergeCell ref="O21:Q21"/>
    <mergeCell ref="A20:C20"/>
    <mergeCell ref="D20:E20"/>
    <mergeCell ref="F20:G20"/>
    <mergeCell ref="H20:J20"/>
    <mergeCell ref="K20:L20"/>
    <mergeCell ref="M20:N20"/>
    <mergeCell ref="Z21:AA21"/>
    <mergeCell ref="AE21:AF21"/>
    <mergeCell ref="A19:C19"/>
    <mergeCell ref="D19:E19"/>
    <mergeCell ref="F19:G19"/>
    <mergeCell ref="H19:J19"/>
    <mergeCell ref="K19:L19"/>
    <mergeCell ref="M19:N19"/>
    <mergeCell ref="O19:Q19"/>
    <mergeCell ref="Z19:AA19"/>
    <mergeCell ref="AE19:AF19"/>
    <mergeCell ref="A18:C18"/>
    <mergeCell ref="D18:E18"/>
    <mergeCell ref="F18:G18"/>
    <mergeCell ref="H18:J18"/>
    <mergeCell ref="K18:L18"/>
    <mergeCell ref="M18:N18"/>
    <mergeCell ref="O18:Q18"/>
    <mergeCell ref="Z18:AA18"/>
    <mergeCell ref="AE18:AF18"/>
    <mergeCell ref="O16:Q16"/>
    <mergeCell ref="Z16:AA16"/>
    <mergeCell ref="AE16:AF16"/>
    <mergeCell ref="A17:C17"/>
    <mergeCell ref="D17:E17"/>
    <mergeCell ref="F17:G17"/>
    <mergeCell ref="H17:J17"/>
    <mergeCell ref="K17:L17"/>
    <mergeCell ref="M17:N17"/>
    <mergeCell ref="O17:Q17"/>
    <mergeCell ref="A16:C16"/>
    <mergeCell ref="D16:E16"/>
    <mergeCell ref="F16:G16"/>
    <mergeCell ref="H16:J16"/>
    <mergeCell ref="K16:L16"/>
    <mergeCell ref="M16:N16"/>
    <mergeCell ref="Z17:AA17"/>
    <mergeCell ref="AE17:AF17"/>
    <mergeCell ref="K13:L13"/>
    <mergeCell ref="M13:N13"/>
    <mergeCell ref="O13:Q13"/>
    <mergeCell ref="AE14:AF14"/>
    <mergeCell ref="A15:C15"/>
    <mergeCell ref="D15:E15"/>
    <mergeCell ref="F15:G15"/>
    <mergeCell ref="H15:J15"/>
    <mergeCell ref="K15:L15"/>
    <mergeCell ref="M15:N15"/>
    <mergeCell ref="O15:Q15"/>
    <mergeCell ref="Z15:AA15"/>
    <mergeCell ref="AE15:AF15"/>
    <mergeCell ref="A14:C14"/>
    <mergeCell ref="D14:E14"/>
    <mergeCell ref="F14:G14"/>
    <mergeCell ref="H14:J14"/>
    <mergeCell ref="K14:L14"/>
    <mergeCell ref="M14:N14"/>
    <mergeCell ref="O14:Q14"/>
    <mergeCell ref="Z14:AA14"/>
    <mergeCell ref="AH13:AI13"/>
    <mergeCell ref="AL13:AM13"/>
    <mergeCell ref="AB13:AD13"/>
    <mergeCell ref="AE13:AF13"/>
    <mergeCell ref="B10:D10"/>
    <mergeCell ref="F10:I10"/>
    <mergeCell ref="A11:C11"/>
    <mergeCell ref="D6:G6"/>
    <mergeCell ref="D7:G7"/>
    <mergeCell ref="I7:L7"/>
    <mergeCell ref="M7:P7"/>
    <mergeCell ref="S7:U7"/>
    <mergeCell ref="X7:AF7"/>
    <mergeCell ref="Z11:AC12"/>
    <mergeCell ref="AD11:AF12"/>
    <mergeCell ref="A12:C12"/>
    <mergeCell ref="R13:S13"/>
    <mergeCell ref="T13:U13"/>
    <mergeCell ref="V13:W13"/>
    <mergeCell ref="X13:Y13"/>
    <mergeCell ref="A13:C13"/>
    <mergeCell ref="D13:E13"/>
    <mergeCell ref="F13:G13"/>
    <mergeCell ref="H13:J13"/>
    <mergeCell ref="A1:E1"/>
    <mergeCell ref="F1:L1"/>
    <mergeCell ref="M1:AF1"/>
    <mergeCell ref="A2:AF2"/>
    <mergeCell ref="C3:AD3"/>
    <mergeCell ref="D5:N5"/>
    <mergeCell ref="R5:AB5"/>
    <mergeCell ref="AD5:AF5"/>
    <mergeCell ref="B9:J9"/>
    <mergeCell ref="N9:X9"/>
  </mergeCells>
  <conditionalFormatting sqref="A1:E1">
    <cfRule type="expression" dxfId="8" priority="1" stopIfTrue="1">
      <formula>D4=0</formula>
    </cfRule>
  </conditionalFormatting>
  <conditionalFormatting sqref="F1:L1">
    <cfRule type="expression" dxfId="7" priority="2" stopIfTrue="1">
      <formula>D4=0</formula>
    </cfRule>
  </conditionalFormatting>
  <dataValidations count="1">
    <dataValidation type="list" allowBlank="1" showInputMessage="1" showErrorMessage="1" sqref="R5:AB5" xr:uid="{0F82AC23-43DB-455D-BA37-FBEC7D203E9B}">
      <formula1>"Behavioral Health (BH), Children and Family Services (CFS), Developmental Disabilities (DD), Medicaid and Long-Term Care (MLTC), Operations (OP), Public Health (PH)"</formula1>
    </dataValidation>
  </dataValidations>
  <pageMargins left="0" right="0" top="0" bottom="0" header="0.5" footer="0.5"/>
  <pageSetup scale="95" orientation="landscape" r:id="rId1"/>
  <headerFooter alignWithMargins="0"/>
  <rowBreaks count="2" manualBreakCount="2">
    <brk id="46" max="16383" man="1"/>
    <brk id="9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276225</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8</xdr:col>
                    <xdr:colOff>0</xdr:colOff>
                    <xdr:row>8</xdr:row>
                    <xdr:rowOff>0</xdr:rowOff>
                  </from>
                  <to>
                    <xdr:col>9</xdr:col>
                    <xdr:colOff>9525</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CF52-5CFD-48FA-8BD1-C34BAF001DC0}">
  <dimension ref="B2:G7"/>
  <sheetViews>
    <sheetView zoomScale="80" zoomScaleNormal="80" workbookViewId="0">
      <selection activeCell="B2" sqref="B2"/>
    </sheetView>
  </sheetViews>
  <sheetFormatPr defaultRowHeight="14.25" x14ac:dyDescent="0.2"/>
  <cols>
    <col min="1" max="5" width="9.140625" style="184"/>
    <col min="6" max="6" width="15.7109375" style="184" customWidth="1"/>
    <col min="7" max="7" width="9.140625" style="31"/>
    <col min="8" max="16384" width="9.140625" style="184"/>
  </cols>
  <sheetData>
    <row r="2" spans="2:7" ht="15" x14ac:dyDescent="0.2">
      <c r="B2" s="183" t="s">
        <v>112</v>
      </c>
    </row>
    <row r="4" spans="2:7" ht="15" x14ac:dyDescent="0.2">
      <c r="D4" s="183" t="s">
        <v>115</v>
      </c>
      <c r="F4" s="184" t="s">
        <v>113</v>
      </c>
      <c r="G4" s="173">
        <f>IF($G$7=1,1,0)</f>
        <v>1</v>
      </c>
    </row>
    <row r="5" spans="2:7" ht="15" x14ac:dyDescent="0.2">
      <c r="F5" s="184" t="s">
        <v>114</v>
      </c>
      <c r="G5" s="173">
        <f>IF($G$7=2,1,0)</f>
        <v>0</v>
      </c>
    </row>
    <row r="7" spans="2:7" x14ac:dyDescent="0.2">
      <c r="G7" s="31">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63"/>
  <sheetViews>
    <sheetView workbookViewId="0">
      <selection activeCell="B2" sqref="B2"/>
    </sheetView>
  </sheetViews>
  <sheetFormatPr defaultRowHeight="12.75" x14ac:dyDescent="0.2"/>
  <cols>
    <col min="5" max="5" width="10.140625" bestFit="1" customWidth="1"/>
    <col min="6" max="7" width="15.7109375" style="16" customWidth="1"/>
    <col min="8" max="9" width="15.7109375" style="17" customWidth="1"/>
    <col min="10" max="10" width="15.7109375" style="19" customWidth="1"/>
  </cols>
  <sheetData>
    <row r="2" spans="2:8" x14ac:dyDescent="0.2">
      <c r="B2" s="20" t="s">
        <v>82</v>
      </c>
    </row>
    <row r="4" spans="2:8" x14ac:dyDescent="0.2">
      <c r="D4" t="s">
        <v>79</v>
      </c>
      <c r="E4" s="2">
        <v>45276</v>
      </c>
    </row>
    <row r="5" spans="2:8" x14ac:dyDescent="0.2">
      <c r="D5" t="s">
        <v>80</v>
      </c>
      <c r="E5" s="2">
        <f>E4+13</f>
        <v>45289</v>
      </c>
    </row>
    <row r="7" spans="2:8" x14ac:dyDescent="0.2">
      <c r="D7" s="16" t="s">
        <v>51</v>
      </c>
      <c r="E7" s="16" t="s">
        <v>78</v>
      </c>
      <c r="F7" s="17" t="s">
        <v>79</v>
      </c>
      <c r="G7" s="17" t="s">
        <v>80</v>
      </c>
      <c r="H7" s="19" t="s">
        <v>81</v>
      </c>
    </row>
    <row r="8" spans="2:8" x14ac:dyDescent="0.2">
      <c r="D8" s="16" t="s">
        <v>51</v>
      </c>
      <c r="E8" s="18" t="s">
        <v>52</v>
      </c>
      <c r="F8" s="17">
        <f>$E$4+14*Table1[[#This Row],[Pay-Period]]-14</f>
        <v>45276</v>
      </c>
      <c r="G8" s="17">
        <f>$E$5+14*Table1[[#This Row],[Pay-Period]]-14</f>
        <v>45289</v>
      </c>
      <c r="H8" s="19" t="str">
        <f>Table1[[#This Row],[B]]&amp;"-"&amp;Table1[[#This Row],[Pay-Period]]&amp;" "&amp;CHAR(10)&amp;MONTH(Table1[[#This Row],[Start]])&amp;"/"&amp;DAY(Table1[[#This Row],[Start]])&amp;" to "&amp;MONTH(Table1[[#This Row],[End]])&amp;"/"&amp;DAY(Table1[[#This Row],[End]])</f>
        <v>B-01 
12/16 to 12/29</v>
      </c>
    </row>
    <row r="9" spans="2:8" x14ac:dyDescent="0.2">
      <c r="D9" s="16" t="s">
        <v>51</v>
      </c>
      <c r="E9" s="18" t="s">
        <v>53</v>
      </c>
      <c r="F9" s="17">
        <f>$E$4+14*Table1[[#This Row],[Pay-Period]]-14</f>
        <v>45290</v>
      </c>
      <c r="G9" s="17">
        <f>$E$5+14*Table1[[#This Row],[Pay-Period]]-14</f>
        <v>45303</v>
      </c>
      <c r="H9" s="19" t="str">
        <f>Table1[[#This Row],[B]]&amp;"-"&amp;Table1[[#This Row],[Pay-Period]]&amp;" "&amp;CHAR(10)&amp;MONTH(Table1[[#This Row],[Start]])&amp;"/"&amp;DAY(Table1[[#This Row],[Start]])&amp;" to "&amp;MONTH(Table1[[#This Row],[End]])&amp;"/"&amp;DAY(Table1[[#This Row],[End]])</f>
        <v>B-02 
12/30 to 1/12</v>
      </c>
    </row>
    <row r="10" spans="2:8" x14ac:dyDescent="0.2">
      <c r="D10" s="16" t="s">
        <v>51</v>
      </c>
      <c r="E10" s="18" t="s">
        <v>54</v>
      </c>
      <c r="F10" s="17">
        <f>$E$4+14*Table1[[#This Row],[Pay-Period]]-14</f>
        <v>45304</v>
      </c>
      <c r="G10" s="17">
        <f>$E$5+14*Table1[[#This Row],[Pay-Period]]-14</f>
        <v>45317</v>
      </c>
      <c r="H10" s="19" t="str">
        <f>Table1[[#This Row],[B]]&amp;"-"&amp;Table1[[#This Row],[Pay-Period]]&amp;" "&amp;CHAR(10)&amp;MONTH(Table1[[#This Row],[Start]])&amp;"/"&amp;DAY(Table1[[#This Row],[Start]])&amp;" to "&amp;MONTH(Table1[[#This Row],[End]])&amp;"/"&amp;DAY(Table1[[#This Row],[End]])</f>
        <v>B-03 
1/13 to 1/26</v>
      </c>
    </row>
    <row r="11" spans="2:8" x14ac:dyDescent="0.2">
      <c r="D11" s="16" t="s">
        <v>51</v>
      </c>
      <c r="E11" s="18" t="s">
        <v>55</v>
      </c>
      <c r="F11" s="17">
        <f>$E$4+14*Table1[[#This Row],[Pay-Period]]-14</f>
        <v>45318</v>
      </c>
      <c r="G11" s="17">
        <f>$E$5+14*Table1[[#This Row],[Pay-Period]]-14</f>
        <v>45331</v>
      </c>
      <c r="H11" s="19" t="str">
        <f>Table1[[#This Row],[B]]&amp;"-"&amp;Table1[[#This Row],[Pay-Period]]&amp;" "&amp;CHAR(10)&amp;MONTH(Table1[[#This Row],[Start]])&amp;"/"&amp;DAY(Table1[[#This Row],[Start]])&amp;" to "&amp;MONTH(Table1[[#This Row],[End]])&amp;"/"&amp;DAY(Table1[[#This Row],[End]])</f>
        <v>B-04 
1/27 to 2/9</v>
      </c>
    </row>
    <row r="12" spans="2:8" x14ac:dyDescent="0.2">
      <c r="D12" s="16" t="s">
        <v>51</v>
      </c>
      <c r="E12" s="18" t="s">
        <v>56</v>
      </c>
      <c r="F12" s="17">
        <f>$E$4+14*Table1[[#This Row],[Pay-Period]]-14</f>
        <v>45332</v>
      </c>
      <c r="G12" s="17">
        <f>$E$5+14*Table1[[#This Row],[Pay-Period]]-14</f>
        <v>45345</v>
      </c>
      <c r="H12" s="19" t="str">
        <f>Table1[[#This Row],[B]]&amp;"-"&amp;Table1[[#This Row],[Pay-Period]]&amp;" "&amp;CHAR(10)&amp;MONTH(Table1[[#This Row],[Start]])&amp;"/"&amp;DAY(Table1[[#This Row],[Start]])&amp;" to "&amp;MONTH(Table1[[#This Row],[End]])&amp;"/"&amp;DAY(Table1[[#This Row],[End]])</f>
        <v>B-05 
2/10 to 2/23</v>
      </c>
    </row>
    <row r="13" spans="2:8" x14ac:dyDescent="0.2">
      <c r="D13" s="16" t="s">
        <v>51</v>
      </c>
      <c r="E13" s="18" t="s">
        <v>57</v>
      </c>
      <c r="F13" s="17">
        <f>$E$4+14*Table1[[#This Row],[Pay-Period]]-14</f>
        <v>45346</v>
      </c>
      <c r="G13" s="17">
        <f>$E$5+14*Table1[[#This Row],[Pay-Period]]-14</f>
        <v>45359</v>
      </c>
      <c r="H13" s="19" t="str">
        <f>Table1[[#This Row],[B]]&amp;"-"&amp;Table1[[#This Row],[Pay-Period]]&amp;" "&amp;CHAR(10)&amp;MONTH(Table1[[#This Row],[Start]])&amp;"/"&amp;DAY(Table1[[#This Row],[Start]])&amp;" to "&amp;MONTH(Table1[[#This Row],[End]])&amp;"/"&amp;DAY(Table1[[#This Row],[End]])</f>
        <v>B-06 
2/24 to 3/8</v>
      </c>
    </row>
    <row r="14" spans="2:8" x14ac:dyDescent="0.2">
      <c r="D14" s="16" t="s">
        <v>51</v>
      </c>
      <c r="E14" s="18" t="s">
        <v>58</v>
      </c>
      <c r="F14" s="17">
        <f>$E$4+14*Table1[[#This Row],[Pay-Period]]-14</f>
        <v>45360</v>
      </c>
      <c r="G14" s="17">
        <f>$E$5+14*Table1[[#This Row],[Pay-Period]]-14</f>
        <v>45373</v>
      </c>
      <c r="H14" s="19" t="str">
        <f>Table1[[#This Row],[B]]&amp;"-"&amp;Table1[[#This Row],[Pay-Period]]&amp;" "&amp;CHAR(10)&amp;MONTH(Table1[[#This Row],[Start]])&amp;"/"&amp;DAY(Table1[[#This Row],[Start]])&amp;" to "&amp;MONTH(Table1[[#This Row],[End]])&amp;"/"&amp;DAY(Table1[[#This Row],[End]])</f>
        <v>B-07 
3/9 to 3/22</v>
      </c>
    </row>
    <row r="15" spans="2:8" x14ac:dyDescent="0.2">
      <c r="D15" s="16" t="s">
        <v>51</v>
      </c>
      <c r="E15" s="18" t="s">
        <v>59</v>
      </c>
      <c r="F15" s="17">
        <f>$E$4+14*Table1[[#This Row],[Pay-Period]]-14</f>
        <v>45374</v>
      </c>
      <c r="G15" s="17">
        <f>$E$5+14*Table1[[#This Row],[Pay-Period]]-14</f>
        <v>45387</v>
      </c>
      <c r="H15" s="19" t="str">
        <f>Table1[[#This Row],[B]]&amp;"-"&amp;Table1[[#This Row],[Pay-Period]]&amp;" "&amp;CHAR(10)&amp;MONTH(Table1[[#This Row],[Start]])&amp;"/"&amp;DAY(Table1[[#This Row],[Start]])&amp;" to "&amp;MONTH(Table1[[#This Row],[End]])&amp;"/"&amp;DAY(Table1[[#This Row],[End]])</f>
        <v>B-08 
3/23 to 4/5</v>
      </c>
    </row>
    <row r="16" spans="2:8" x14ac:dyDescent="0.2">
      <c r="D16" s="16" t="s">
        <v>51</v>
      </c>
      <c r="E16" s="18" t="s">
        <v>60</v>
      </c>
      <c r="F16" s="17">
        <f>$E$4+14*Table1[[#This Row],[Pay-Period]]-14</f>
        <v>45388</v>
      </c>
      <c r="G16" s="17">
        <f>$E$5+14*Table1[[#This Row],[Pay-Period]]-14</f>
        <v>45401</v>
      </c>
      <c r="H16" s="19" t="str">
        <f>Table1[[#This Row],[B]]&amp;"-"&amp;Table1[[#This Row],[Pay-Period]]&amp;" "&amp;CHAR(10)&amp;MONTH(Table1[[#This Row],[Start]])&amp;"/"&amp;DAY(Table1[[#This Row],[Start]])&amp;" to "&amp;MONTH(Table1[[#This Row],[End]])&amp;"/"&amp;DAY(Table1[[#This Row],[End]])</f>
        <v>B-09 
4/6 to 4/19</v>
      </c>
    </row>
    <row r="17" spans="4:8" x14ac:dyDescent="0.2">
      <c r="D17" s="16" t="s">
        <v>51</v>
      </c>
      <c r="E17" s="18" t="s">
        <v>61</v>
      </c>
      <c r="F17" s="17">
        <f>$E$4+14*Table1[[#This Row],[Pay-Period]]-14</f>
        <v>45402</v>
      </c>
      <c r="G17" s="17">
        <f>$E$5+14*Table1[[#This Row],[Pay-Period]]-14</f>
        <v>45415</v>
      </c>
      <c r="H17" s="19" t="str">
        <f>Table1[[#This Row],[B]]&amp;"-"&amp;Table1[[#This Row],[Pay-Period]]&amp;" "&amp;CHAR(10)&amp;MONTH(Table1[[#This Row],[Start]])&amp;"/"&amp;DAY(Table1[[#This Row],[Start]])&amp;" to "&amp;MONTH(Table1[[#This Row],[End]])&amp;"/"&amp;DAY(Table1[[#This Row],[End]])</f>
        <v>B-10 
4/20 to 5/3</v>
      </c>
    </row>
    <row r="18" spans="4:8" x14ac:dyDescent="0.2">
      <c r="D18" s="16" t="s">
        <v>51</v>
      </c>
      <c r="E18" s="18" t="s">
        <v>62</v>
      </c>
      <c r="F18" s="17">
        <f>$E$4+14*Table1[[#This Row],[Pay-Period]]-14</f>
        <v>45416</v>
      </c>
      <c r="G18" s="17">
        <f>$E$5+14*Table1[[#This Row],[Pay-Period]]-14</f>
        <v>45429</v>
      </c>
      <c r="H18" s="19" t="str">
        <f>Table1[[#This Row],[B]]&amp;"-"&amp;Table1[[#This Row],[Pay-Period]]&amp;" "&amp;CHAR(10)&amp;MONTH(Table1[[#This Row],[Start]])&amp;"/"&amp;DAY(Table1[[#This Row],[Start]])&amp;" to "&amp;MONTH(Table1[[#This Row],[End]])&amp;"/"&amp;DAY(Table1[[#This Row],[End]])</f>
        <v>B-11 
5/4 to 5/17</v>
      </c>
    </row>
    <row r="19" spans="4:8" x14ac:dyDescent="0.2">
      <c r="D19" s="16" t="s">
        <v>51</v>
      </c>
      <c r="E19" s="18" t="s">
        <v>63</v>
      </c>
      <c r="F19" s="17">
        <f>$E$4+14*Table1[[#This Row],[Pay-Period]]-14</f>
        <v>45430</v>
      </c>
      <c r="G19" s="17">
        <f>$E$5+14*Table1[[#This Row],[Pay-Period]]-14</f>
        <v>45443</v>
      </c>
      <c r="H19" s="19" t="str">
        <f>Table1[[#This Row],[B]]&amp;"-"&amp;Table1[[#This Row],[Pay-Period]]&amp;" "&amp;CHAR(10)&amp;MONTH(Table1[[#This Row],[Start]])&amp;"/"&amp;DAY(Table1[[#This Row],[Start]])&amp;" to "&amp;MONTH(Table1[[#This Row],[End]])&amp;"/"&amp;DAY(Table1[[#This Row],[End]])</f>
        <v>B-12 
5/18 to 5/31</v>
      </c>
    </row>
    <row r="20" spans="4:8" x14ac:dyDescent="0.2">
      <c r="D20" s="16" t="s">
        <v>51</v>
      </c>
      <c r="E20" s="18" t="s">
        <v>64</v>
      </c>
      <c r="F20" s="17">
        <f>$E$4+14*Table1[[#This Row],[Pay-Period]]-14</f>
        <v>45444</v>
      </c>
      <c r="G20" s="17">
        <f>$E$5+14*Table1[[#This Row],[Pay-Period]]-14</f>
        <v>45457</v>
      </c>
      <c r="H20" s="19" t="str">
        <f>Table1[[#This Row],[B]]&amp;"-"&amp;Table1[[#This Row],[Pay-Period]]&amp;" "&amp;CHAR(10)&amp;MONTH(Table1[[#This Row],[Start]])&amp;"/"&amp;DAY(Table1[[#This Row],[Start]])&amp;" to "&amp;MONTH(Table1[[#This Row],[End]])&amp;"/"&amp;DAY(Table1[[#This Row],[End]])</f>
        <v>B-13 
6/1 to 6/14</v>
      </c>
    </row>
    <row r="21" spans="4:8" x14ac:dyDescent="0.2">
      <c r="D21" s="16" t="s">
        <v>51</v>
      </c>
      <c r="E21" s="18" t="s">
        <v>65</v>
      </c>
      <c r="F21" s="17">
        <f>$E$4+14*Table1[[#This Row],[Pay-Period]]-14</f>
        <v>45458</v>
      </c>
      <c r="G21" s="17">
        <f>$E$5+14*Table1[[#This Row],[Pay-Period]]-14</f>
        <v>45471</v>
      </c>
      <c r="H21" s="19" t="str">
        <f>Table1[[#This Row],[B]]&amp;"-"&amp;Table1[[#This Row],[Pay-Period]]&amp;" "&amp;CHAR(10)&amp;MONTH(Table1[[#This Row],[Start]])&amp;"/"&amp;DAY(Table1[[#This Row],[Start]])&amp;" to "&amp;MONTH(Table1[[#This Row],[End]])&amp;"/"&amp;DAY(Table1[[#This Row],[End]])</f>
        <v>B-14 
6/15 to 6/28</v>
      </c>
    </row>
    <row r="22" spans="4:8" x14ac:dyDescent="0.2">
      <c r="D22" s="16" t="s">
        <v>51</v>
      </c>
      <c r="E22" s="18" t="s">
        <v>66</v>
      </c>
      <c r="F22" s="17">
        <f>$E$4+14*Table1[[#This Row],[Pay-Period]]-14</f>
        <v>45472</v>
      </c>
      <c r="G22" s="17">
        <f>$E$5+14*Table1[[#This Row],[Pay-Period]]-14</f>
        <v>45485</v>
      </c>
      <c r="H22" s="19" t="str">
        <f>Table1[[#This Row],[B]]&amp;"-"&amp;Table1[[#This Row],[Pay-Period]]&amp;" "&amp;CHAR(10)&amp;MONTH(Table1[[#This Row],[Start]])&amp;"/"&amp;DAY(Table1[[#This Row],[Start]])&amp;" to "&amp;MONTH(Table1[[#This Row],[End]])&amp;"/"&amp;DAY(Table1[[#This Row],[End]])</f>
        <v>B-15 
6/29 to 7/12</v>
      </c>
    </row>
    <row r="23" spans="4:8" x14ac:dyDescent="0.2">
      <c r="D23" s="16" t="s">
        <v>51</v>
      </c>
      <c r="E23" s="18" t="s">
        <v>67</v>
      </c>
      <c r="F23" s="17">
        <f>$E$4+14*Table1[[#This Row],[Pay-Period]]-14</f>
        <v>45486</v>
      </c>
      <c r="G23" s="17">
        <f>$E$5+14*Table1[[#This Row],[Pay-Period]]-14</f>
        <v>45499</v>
      </c>
      <c r="H23" s="19" t="str">
        <f>Table1[[#This Row],[B]]&amp;"-"&amp;Table1[[#This Row],[Pay-Period]]&amp;" "&amp;CHAR(10)&amp;MONTH(Table1[[#This Row],[Start]])&amp;"/"&amp;DAY(Table1[[#This Row],[Start]])&amp;" to "&amp;MONTH(Table1[[#This Row],[End]])&amp;"/"&amp;DAY(Table1[[#This Row],[End]])</f>
        <v>B-16 
7/13 to 7/26</v>
      </c>
    </row>
    <row r="24" spans="4:8" x14ac:dyDescent="0.2">
      <c r="D24" s="16" t="s">
        <v>51</v>
      </c>
      <c r="E24" s="18" t="s">
        <v>68</v>
      </c>
      <c r="F24" s="17">
        <f>$E$4+14*Table1[[#This Row],[Pay-Period]]-14</f>
        <v>45500</v>
      </c>
      <c r="G24" s="17">
        <f>$E$5+14*Table1[[#This Row],[Pay-Period]]-14</f>
        <v>45513</v>
      </c>
      <c r="H24" s="19" t="str">
        <f>Table1[[#This Row],[B]]&amp;"-"&amp;Table1[[#This Row],[Pay-Period]]&amp;" "&amp;CHAR(10)&amp;MONTH(Table1[[#This Row],[Start]])&amp;"/"&amp;DAY(Table1[[#This Row],[Start]])&amp;" to "&amp;MONTH(Table1[[#This Row],[End]])&amp;"/"&amp;DAY(Table1[[#This Row],[End]])</f>
        <v>B-17 
7/27 to 8/9</v>
      </c>
    </row>
    <row r="25" spans="4:8" x14ac:dyDescent="0.2">
      <c r="D25" s="16" t="s">
        <v>51</v>
      </c>
      <c r="E25" s="18" t="s">
        <v>69</v>
      </c>
      <c r="F25" s="17">
        <f>$E$4+14*Table1[[#This Row],[Pay-Period]]-14</f>
        <v>45514</v>
      </c>
      <c r="G25" s="17">
        <f>$E$5+14*Table1[[#This Row],[Pay-Period]]-14</f>
        <v>45527</v>
      </c>
      <c r="H25" s="19" t="str">
        <f>Table1[[#This Row],[B]]&amp;"-"&amp;Table1[[#This Row],[Pay-Period]]&amp;" "&amp;CHAR(10)&amp;MONTH(Table1[[#This Row],[Start]])&amp;"/"&amp;DAY(Table1[[#This Row],[Start]])&amp;" to "&amp;MONTH(Table1[[#This Row],[End]])&amp;"/"&amp;DAY(Table1[[#This Row],[End]])</f>
        <v>B-18 
8/10 to 8/23</v>
      </c>
    </row>
    <row r="26" spans="4:8" x14ac:dyDescent="0.2">
      <c r="D26" s="16" t="s">
        <v>51</v>
      </c>
      <c r="E26" s="18" t="s">
        <v>70</v>
      </c>
      <c r="F26" s="17">
        <f>$E$4+14*Table1[[#This Row],[Pay-Period]]-14</f>
        <v>45528</v>
      </c>
      <c r="G26" s="17">
        <f>$E$5+14*Table1[[#This Row],[Pay-Period]]-14</f>
        <v>45541</v>
      </c>
      <c r="H26" s="19" t="str">
        <f>Table1[[#This Row],[B]]&amp;"-"&amp;Table1[[#This Row],[Pay-Period]]&amp;" "&amp;CHAR(10)&amp;MONTH(Table1[[#This Row],[Start]])&amp;"/"&amp;DAY(Table1[[#This Row],[Start]])&amp;" to "&amp;MONTH(Table1[[#This Row],[End]])&amp;"/"&amp;DAY(Table1[[#This Row],[End]])</f>
        <v>B-19 
8/24 to 9/6</v>
      </c>
    </row>
    <row r="27" spans="4:8" x14ac:dyDescent="0.2">
      <c r="D27" s="16" t="s">
        <v>51</v>
      </c>
      <c r="E27" s="18" t="s">
        <v>71</v>
      </c>
      <c r="F27" s="17">
        <f>$E$4+14*Table1[[#This Row],[Pay-Period]]-14</f>
        <v>45542</v>
      </c>
      <c r="G27" s="17">
        <f>$E$5+14*Table1[[#This Row],[Pay-Period]]-14</f>
        <v>45555</v>
      </c>
      <c r="H27" s="19" t="str">
        <f>Table1[[#This Row],[B]]&amp;"-"&amp;Table1[[#This Row],[Pay-Period]]&amp;" "&amp;CHAR(10)&amp;MONTH(Table1[[#This Row],[Start]])&amp;"/"&amp;DAY(Table1[[#This Row],[Start]])&amp;" to "&amp;MONTH(Table1[[#This Row],[End]])&amp;"/"&amp;DAY(Table1[[#This Row],[End]])</f>
        <v>B-20 
9/7 to 9/20</v>
      </c>
    </row>
    <row r="28" spans="4:8" x14ac:dyDescent="0.2">
      <c r="D28" s="16" t="s">
        <v>51</v>
      </c>
      <c r="E28" s="18" t="s">
        <v>72</v>
      </c>
      <c r="F28" s="17">
        <f>$E$4+14*Table1[[#This Row],[Pay-Period]]-14</f>
        <v>45556</v>
      </c>
      <c r="G28" s="17">
        <f>$E$5+14*Table1[[#This Row],[Pay-Period]]-14</f>
        <v>45569</v>
      </c>
      <c r="H28" s="19" t="str">
        <f>Table1[[#This Row],[B]]&amp;"-"&amp;Table1[[#This Row],[Pay-Period]]&amp;" "&amp;CHAR(10)&amp;MONTH(Table1[[#This Row],[Start]])&amp;"/"&amp;DAY(Table1[[#This Row],[Start]])&amp;" to "&amp;MONTH(Table1[[#This Row],[End]])&amp;"/"&amp;DAY(Table1[[#This Row],[End]])</f>
        <v>B-21 
9/21 to 10/4</v>
      </c>
    </row>
    <row r="29" spans="4:8" x14ac:dyDescent="0.2">
      <c r="D29" s="16" t="s">
        <v>51</v>
      </c>
      <c r="E29" s="18" t="s">
        <v>73</v>
      </c>
      <c r="F29" s="17">
        <f>$E$4+14*Table1[[#This Row],[Pay-Period]]-14</f>
        <v>45570</v>
      </c>
      <c r="G29" s="17">
        <f>$E$5+14*Table1[[#This Row],[Pay-Period]]-14</f>
        <v>45583</v>
      </c>
      <c r="H29" s="19" t="str">
        <f>Table1[[#This Row],[B]]&amp;"-"&amp;Table1[[#This Row],[Pay-Period]]&amp;" "&amp;CHAR(10)&amp;MONTH(Table1[[#This Row],[Start]])&amp;"/"&amp;DAY(Table1[[#This Row],[Start]])&amp;" to "&amp;MONTH(Table1[[#This Row],[End]])&amp;"/"&amp;DAY(Table1[[#This Row],[End]])</f>
        <v>B-22 
10/5 to 10/18</v>
      </c>
    </row>
    <row r="30" spans="4:8" x14ac:dyDescent="0.2">
      <c r="D30" s="16" t="s">
        <v>51</v>
      </c>
      <c r="E30" s="18" t="s">
        <v>74</v>
      </c>
      <c r="F30" s="17">
        <f>$E$4+14*Table1[[#This Row],[Pay-Period]]-14</f>
        <v>45584</v>
      </c>
      <c r="G30" s="17">
        <f>$E$5+14*Table1[[#This Row],[Pay-Period]]-14</f>
        <v>45597</v>
      </c>
      <c r="H30" s="19" t="str">
        <f>Table1[[#This Row],[B]]&amp;"-"&amp;Table1[[#This Row],[Pay-Period]]&amp;" "&amp;CHAR(10)&amp;MONTH(Table1[[#This Row],[Start]])&amp;"/"&amp;DAY(Table1[[#This Row],[Start]])&amp;" to "&amp;MONTH(Table1[[#This Row],[End]])&amp;"/"&amp;DAY(Table1[[#This Row],[End]])</f>
        <v>B-23 
10/19 to 11/1</v>
      </c>
    </row>
    <row r="31" spans="4:8" x14ac:dyDescent="0.2">
      <c r="D31" s="16" t="s">
        <v>51</v>
      </c>
      <c r="E31" s="18" t="s">
        <v>75</v>
      </c>
      <c r="F31" s="17">
        <f>$E$4+14*Table1[[#This Row],[Pay-Period]]-14</f>
        <v>45598</v>
      </c>
      <c r="G31" s="17">
        <f>$E$5+14*Table1[[#This Row],[Pay-Period]]-14</f>
        <v>45611</v>
      </c>
      <c r="H31" s="19" t="str">
        <f>Table1[[#This Row],[B]]&amp;"-"&amp;Table1[[#This Row],[Pay-Period]]&amp;" "&amp;CHAR(10)&amp;MONTH(Table1[[#This Row],[Start]])&amp;"/"&amp;DAY(Table1[[#This Row],[Start]])&amp;" to "&amp;MONTH(Table1[[#This Row],[End]])&amp;"/"&amp;DAY(Table1[[#This Row],[End]])</f>
        <v>B-24 
11/2 to 11/15</v>
      </c>
    </row>
    <row r="32" spans="4:8" x14ac:dyDescent="0.2">
      <c r="D32" s="16" t="s">
        <v>51</v>
      </c>
      <c r="E32" s="18" t="s">
        <v>76</v>
      </c>
      <c r="F32" s="17">
        <f>$E$4+14*Table1[[#This Row],[Pay-Period]]-14</f>
        <v>45612</v>
      </c>
      <c r="G32" s="17">
        <f>$E$5+14*Table1[[#This Row],[Pay-Period]]-14</f>
        <v>45625</v>
      </c>
      <c r="H32" s="19" t="str">
        <f>Table1[[#This Row],[B]]&amp;"-"&amp;Table1[[#This Row],[Pay-Period]]&amp;" "&amp;CHAR(10)&amp;MONTH(Table1[[#This Row],[Start]])&amp;"/"&amp;DAY(Table1[[#This Row],[Start]])&amp;" to "&amp;MONTH(Table1[[#This Row],[End]])&amp;"/"&amp;DAY(Table1[[#This Row],[End]])</f>
        <v>B-25 
11/16 to 11/29</v>
      </c>
    </row>
    <row r="33" spans="4:8" x14ac:dyDescent="0.2">
      <c r="D33" s="16" t="s">
        <v>51</v>
      </c>
      <c r="E33" s="18" t="s">
        <v>77</v>
      </c>
      <c r="F33" s="17">
        <f>$E$4+14*Table1[[#This Row],[Pay-Period]]-14</f>
        <v>45626</v>
      </c>
      <c r="G33" s="17">
        <f>$E$5+14*Table1[[#This Row],[Pay-Period]]-14</f>
        <v>45639</v>
      </c>
      <c r="H33" s="19" t="str">
        <f>Table1[[#This Row],[B]]&amp;"-"&amp;Table1[[#This Row],[Pay-Period]]&amp;" "&amp;CHAR(10)&amp;MONTH(Table1[[#This Row],[Start]])&amp;"/"&amp;DAY(Table1[[#This Row],[Start]])&amp;" to "&amp;MONTH(Table1[[#This Row],[End]])&amp;"/"&amp;DAY(Table1[[#This Row],[End]])</f>
        <v>B-26 
11/30 to 12/13</v>
      </c>
    </row>
    <row r="37" spans="4:8" x14ac:dyDescent="0.2">
      <c r="D37" s="321"/>
      <c r="E37" s="321"/>
      <c r="F37" s="321"/>
    </row>
    <row r="38" spans="4:8" x14ac:dyDescent="0.2">
      <c r="D38" s="321"/>
      <c r="E38" s="321"/>
      <c r="F38" s="321"/>
    </row>
    <row r="39" spans="4:8" x14ac:dyDescent="0.2">
      <c r="D39" s="321"/>
      <c r="E39" s="321"/>
      <c r="F39" s="321"/>
    </row>
    <row r="40" spans="4:8" x14ac:dyDescent="0.2">
      <c r="D40" s="321"/>
      <c r="E40" s="321"/>
      <c r="F40" s="321"/>
    </row>
    <row r="41" spans="4:8" x14ac:dyDescent="0.2">
      <c r="D41" s="321"/>
      <c r="E41" s="321"/>
      <c r="F41" s="321"/>
    </row>
    <row r="42" spans="4:8" x14ac:dyDescent="0.2">
      <c r="D42" s="321"/>
      <c r="E42" s="321"/>
      <c r="F42" s="321"/>
    </row>
    <row r="43" spans="4:8" x14ac:dyDescent="0.2">
      <c r="D43" s="321"/>
      <c r="E43" s="321"/>
      <c r="F43" s="321"/>
    </row>
    <row r="44" spans="4:8" x14ac:dyDescent="0.2">
      <c r="D44" s="321"/>
      <c r="E44" s="321"/>
      <c r="F44" s="321"/>
    </row>
    <row r="45" spans="4:8" x14ac:dyDescent="0.2">
      <c r="D45" s="321"/>
      <c r="E45" s="321"/>
      <c r="F45" s="321"/>
    </row>
    <row r="46" spans="4:8" x14ac:dyDescent="0.2">
      <c r="D46" s="321"/>
      <c r="E46" s="321"/>
      <c r="F46" s="321"/>
    </row>
    <row r="47" spans="4:8" x14ac:dyDescent="0.2">
      <c r="D47" s="321"/>
      <c r="E47" s="321"/>
      <c r="F47" s="321"/>
    </row>
    <row r="48" spans="4:8" x14ac:dyDescent="0.2">
      <c r="D48" s="321"/>
      <c r="E48" s="321"/>
      <c r="F48" s="321"/>
    </row>
    <row r="49" spans="4:6" x14ac:dyDescent="0.2">
      <c r="D49" s="321"/>
      <c r="E49" s="321"/>
      <c r="F49" s="321"/>
    </row>
    <row r="50" spans="4:6" x14ac:dyDescent="0.2">
      <c r="D50" s="321"/>
      <c r="E50" s="321"/>
      <c r="F50" s="321"/>
    </row>
    <row r="51" spans="4:6" x14ac:dyDescent="0.2">
      <c r="D51" s="186"/>
      <c r="E51" s="186"/>
      <c r="F51" s="186"/>
    </row>
    <row r="52" spans="4:6" x14ac:dyDescent="0.2">
      <c r="D52" s="321"/>
      <c r="E52" s="321"/>
      <c r="F52" s="321"/>
    </row>
    <row r="53" spans="4:6" x14ac:dyDescent="0.2">
      <c r="D53" s="320"/>
      <c r="E53" s="320"/>
      <c r="F53" s="320"/>
    </row>
    <row r="54" spans="4:6" x14ac:dyDescent="0.2">
      <c r="D54" s="320"/>
      <c r="E54" s="320"/>
      <c r="F54" s="320"/>
    </row>
    <row r="55" spans="4:6" x14ac:dyDescent="0.2">
      <c r="D55" s="320"/>
      <c r="E55" s="320"/>
      <c r="F55" s="320"/>
    </row>
    <row r="56" spans="4:6" x14ac:dyDescent="0.2">
      <c r="D56" s="320"/>
      <c r="E56" s="320"/>
      <c r="F56" s="320"/>
    </row>
    <row r="57" spans="4:6" x14ac:dyDescent="0.2">
      <c r="D57" s="320"/>
      <c r="E57" s="320"/>
      <c r="F57" s="320"/>
    </row>
    <row r="58" spans="4:6" x14ac:dyDescent="0.2">
      <c r="D58" s="320"/>
      <c r="E58" s="320"/>
      <c r="F58" s="320"/>
    </row>
    <row r="59" spans="4:6" x14ac:dyDescent="0.2">
      <c r="D59" s="320"/>
      <c r="E59" s="320"/>
      <c r="F59" s="320"/>
    </row>
    <row r="60" spans="4:6" x14ac:dyDescent="0.2">
      <c r="D60" s="320"/>
      <c r="E60" s="320"/>
      <c r="F60" s="320"/>
    </row>
    <row r="61" spans="4:6" x14ac:dyDescent="0.2">
      <c r="D61" s="320"/>
      <c r="E61" s="320"/>
      <c r="F61" s="320"/>
    </row>
    <row r="62" spans="4:6" x14ac:dyDescent="0.2">
      <c r="D62" s="320"/>
      <c r="E62" s="320"/>
      <c r="F62" s="320"/>
    </row>
    <row r="63" spans="4:6" x14ac:dyDescent="0.2">
      <c r="D63" s="320"/>
      <c r="E63" s="320"/>
      <c r="F63" s="320"/>
    </row>
  </sheetData>
  <mergeCells count="11">
    <mergeCell ref="D55:F55"/>
    <mergeCell ref="D53:F53"/>
    <mergeCell ref="D54:F54"/>
    <mergeCell ref="D62:F62"/>
    <mergeCell ref="D63:F63"/>
    <mergeCell ref="D56:F56"/>
    <mergeCell ref="D57:F57"/>
    <mergeCell ref="D58:F58"/>
    <mergeCell ref="D59:F59"/>
    <mergeCell ref="D60:F60"/>
    <mergeCell ref="D61:F6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 xsi:nil="true"/>
    <DHHSInternetPCM xmlns="32249c65-da49-47e9-984a-f0159a6f027c"/>
    <DHHSInternetDivision xmlns="32249c65-da49-47e9-984a-f0159a6f027c" xsi:nil="true"/>
    <DHHSInternetWCP xmlns="32249c65-da49-47e9-984a-f0159a6f027c">
      <Value>43</Value>
    </DHHSInternetWC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Metadata" ma:contentTypeID="0x010100BAD75EA75CD83B45A34259F0B184D027003BB2259C5656FC49A67876F67D0FF94D" ma:contentTypeVersion="3" ma:contentTypeDescription="" ma:contentTypeScope="" ma:versionID="6c4eac00da81162101f83f5e87f74fee">
  <xsd:schema xmlns:xsd="http://www.w3.org/2001/XMLSchema" xmlns:xs="http://www.w3.org/2001/XMLSchema" xmlns:p="http://schemas.microsoft.com/office/2006/metadata/properties" xmlns:ns2="32249c65-da49-47e9-984a-f0159a6f027c" targetNamespace="http://schemas.microsoft.com/office/2006/metadata/properties" ma:root="true" ma:fieldsID="485d48dc5a679fac71b2d3b6051b233c"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sequence>
          </xsd:extension>
        </xsd:complexContent>
      </xsd:complexType>
    </xsd:element>
    <xsd:element name="DHHSInternetWCP" ma:index="11" nillable="true" ma:displayName="WCP" ma:internalName="DHHSInternetWCP" ma:readOnly="false">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5CA283-395D-4EF7-A403-EB927DAAC633}">
  <ds:schemaRefs>
    <ds:schemaRef ds:uri="http://schemas.microsoft.com/office/infopath/2007/PartnerControls"/>
    <ds:schemaRef ds:uri="32249c65-da49-47e9-984a-f0159a6f027c"/>
    <ds:schemaRef ds:uri="http://schemas.microsoft.com/office/2006/documentManagement/types"/>
    <ds:schemaRef ds:uri="http://purl.org/dc/term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224F40E-FE5D-4A4E-8242-9CC6453B372A}">
  <ds:schemaRefs>
    <ds:schemaRef ds:uri="http://schemas.microsoft.com/sharepoint/v3/contenttype/forms"/>
  </ds:schemaRefs>
</ds:datastoreItem>
</file>

<file path=customXml/itemProps3.xml><?xml version="1.0" encoding="utf-8"?>
<ds:datastoreItem xmlns:ds="http://schemas.openxmlformats.org/officeDocument/2006/customXml" ds:itemID="{64A74140-8E5B-4E04-8D0F-38B25C9E22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2024</vt:lpstr>
      <vt:lpstr>Calculations</vt:lpstr>
      <vt:lpstr>Validation</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 Weekly HR 15 2018-2024</dc:title>
  <dc:creator>ewalte1</dc:creator>
  <cp:lastModifiedBy>Baker, James</cp:lastModifiedBy>
  <cp:lastPrinted>2023-12-13T17:50:37Z</cp:lastPrinted>
  <dcterms:created xsi:type="dcterms:W3CDTF">2008-10-13T23:53:47Z</dcterms:created>
  <dcterms:modified xsi:type="dcterms:W3CDTF">2023-12-19T21:25:46Z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0x010100BAD75EA75CD83B45A34259F0B184D027003BB2259C5656FC49A67876F67D0FF94D</vt:lpwstr>
  </property>
  <property fmtid="{D5CDD505-2E9C-101B-9397-08002B2CF9AE}" pid="8" name="Order">
    <vt:r8>157500</vt:r8>
  </property>
  <property fmtid="{D5CDD505-2E9C-101B-9397-08002B2CF9AE}" pid="9" name="xd_Signature">
    <vt:bool>false</vt:bool>
  </property>
  <property fmtid="{D5CDD505-2E9C-101B-9397-08002B2CF9AE}" pid="10" name="xd_ProgID">
    <vt:lpwstr/>
  </property>
  <property fmtid="{D5CDD505-2E9C-101B-9397-08002B2CF9AE}" pid="11" name="TemplateUrl">
    <vt:lpwstr/>
  </property>
  <property fmtid="{D5CDD505-2E9C-101B-9397-08002B2CF9AE}" pid="13" name="SharedWithUsers">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ies>
</file>